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9_ETUDES_DIFFUSION\11_Series_chronologiques\04_Aides_publiques\"/>
    </mc:Choice>
  </mc:AlternateContent>
  <bookViews>
    <workbookView xWindow="0" yWindow="0" windowWidth="28800" windowHeight="11700" tabRatio="724" activeTab="6"/>
  </bookViews>
  <sheets>
    <sheet name="definitions" sheetId="7" r:id="rId1"/>
    <sheet name="pour_en_savoir_plus" sheetId="8" r:id="rId2"/>
    <sheet name="methodo" sheetId="9" r:id="rId3"/>
    <sheet name="dif_series_agrement" sheetId="6" r:id="rId4"/>
    <sheet name="dif_series_pai_eng_tab" sheetId="1" r:id="rId5"/>
    <sheet name="dif_series_pai_eng_data" sheetId="10" r:id="rId6"/>
    <sheet name="dif_series_profil" sheetId="5" r:id="rId7"/>
  </sheets>
  <definedNames>
    <definedName name="_xlnm._FilterDatabase" localSheetId="5" hidden="1">dif_series_pai_eng_data!$A$1:$D$205</definedName>
    <definedName name="impression" localSheetId="6">dif_series_profil!#REF!</definedName>
    <definedName name="impression">dif_series_pai_eng_tab!#REF!</definedName>
    <definedName name="LIB" localSheetId="6">dif_series_profil!#REF!</definedName>
    <definedName name="LIB">dif_series_pai_eng_tab!#REF!</definedName>
    <definedName name="NB" localSheetId="6">dif_series_profil!#REF!</definedName>
    <definedName name="NB">dif_series_pai_eng_tab!#REF!</definedName>
    <definedName name="TET" localSheetId="6">dif_series_profil!#REF!</definedName>
    <definedName name="TET">dif_series_pai_eng_tab!#REF!</definedName>
    <definedName name="TIT" localSheetId="6">dif_series_profil!#REF!</definedName>
    <definedName name="TIT">dif_series_pai_eng_tab!#REF!</definedName>
    <definedName name="_xlnm.Print_Area" localSheetId="3">dif_series_agrement!$A$1:$H$24</definedName>
    <definedName name="_xlnm.Print_Area" localSheetId="4">dif_series_pai_eng_tab!$A$1:$O$30</definedName>
    <definedName name="_xlnm.Print_Area" localSheetId="6">dif_series_profil!$A$1:$K$23</definedName>
  </definedNames>
  <calcPr calcId="162913"/>
</workbook>
</file>

<file path=xl/calcChain.xml><?xml version="1.0" encoding="utf-8"?>
<calcChain xmlns="http://schemas.openxmlformats.org/spreadsheetml/2006/main">
  <c r="S14" i="5" l="1"/>
  <c r="S11" i="5"/>
  <c r="S10" i="5"/>
  <c r="R14" i="5" l="1"/>
  <c r="R11" i="5"/>
  <c r="R10" i="5"/>
  <c r="Q14" i="5" l="1"/>
  <c r="Q11" i="5"/>
  <c r="Q10" i="5"/>
  <c r="P14" i="5"/>
  <c r="P11" i="5"/>
  <c r="P10" i="5"/>
  <c r="O14" i="5" l="1"/>
  <c r="O11" i="5"/>
  <c r="O10" i="5"/>
  <c r="N14" i="5"/>
  <c r="N11" i="5"/>
  <c r="N10" i="5"/>
  <c r="M8" i="5" l="1"/>
  <c r="K8" i="5"/>
  <c r="J8" i="5"/>
  <c r="I8" i="5"/>
  <c r="H8" i="5"/>
  <c r="G8" i="5"/>
  <c r="F8" i="5"/>
  <c r="E8" i="5"/>
  <c r="D8" i="5"/>
  <c r="C8" i="5"/>
  <c r="B8" i="5"/>
</calcChain>
</file>

<file path=xl/comments1.xml><?xml version="1.0" encoding="utf-8"?>
<comments xmlns="http://schemas.openxmlformats.org/spreadsheetml/2006/main">
  <authors>
    <author>Kristina FRETIERE</author>
  </authors>
  <commentList>
    <comment ref="C20" authorId="0" shapeId="0">
      <text>
        <r>
          <rPr>
            <b/>
            <sz val="9"/>
            <color indexed="81"/>
            <rFont val="Tahoma"/>
            <family val="2"/>
          </rPr>
          <t>Kristina FRETIERE:</t>
        </r>
        <r>
          <rPr>
            <sz val="9"/>
            <color indexed="81"/>
            <rFont val="Tahoma"/>
            <family val="2"/>
          </rPr>
          <t xml:space="preserve">
au 07/08/2023, je n'arrive pas à accéder à ce site, mais je ne sais pas pour quelle raison. Dans le doute je laisse le lien, qui marchait encore au printemps 2023</t>
        </r>
      </text>
    </comment>
  </commentList>
</comments>
</file>

<file path=xl/sharedStrings.xml><?xml version="1.0" encoding="utf-8"?>
<sst xmlns="http://schemas.openxmlformats.org/spreadsheetml/2006/main" count="691" uniqueCount="127">
  <si>
    <t>Finistère</t>
  </si>
  <si>
    <t>Morbihan</t>
  </si>
  <si>
    <t>Bretagne</t>
  </si>
  <si>
    <t xml:space="preserve">Bretagne </t>
  </si>
  <si>
    <t>% de femmes</t>
  </si>
  <si>
    <t>% GAEC</t>
  </si>
  <si>
    <t>% EARL</t>
  </si>
  <si>
    <t>% individuelles</t>
  </si>
  <si>
    <t>SAU moyenne en GAEC (ha)</t>
  </si>
  <si>
    <t>SAU moyenne en EARL (ha)</t>
  </si>
  <si>
    <t>% spécialisées en production laitière</t>
  </si>
  <si>
    <t>Age moyen</t>
  </si>
  <si>
    <t>DJA : le profil des bénéficiaires</t>
  </si>
  <si>
    <t>SAU moyenne en individuel (ha)</t>
  </si>
  <si>
    <t>Année 2012</t>
  </si>
  <si>
    <t>Année 2013</t>
  </si>
  <si>
    <t>% de SCEA</t>
  </si>
  <si>
    <t>nc</t>
  </si>
  <si>
    <t>Année 2014</t>
  </si>
  <si>
    <t>% hors cadre familial</t>
  </si>
  <si>
    <t>France métropolitaine</t>
  </si>
  <si>
    <t>Année 2015</t>
  </si>
  <si>
    <t>R53</t>
  </si>
  <si>
    <t>Draaf Bretagne - Srise</t>
  </si>
  <si>
    <t>Aides publiques à l'agriculture</t>
  </si>
  <si>
    <t>DJA</t>
  </si>
  <si>
    <t>Géographie : France métropolitaine, Bretagne, Côtes d'Armor, Finistère, Ille-et-Vilaine et Morbihan</t>
  </si>
  <si>
    <t>Un jeune qui s’installe en agriculture peut bénéficier :</t>
  </si>
  <si>
    <r>
      <t xml:space="preserve">d’une </t>
    </r>
    <r>
      <rPr>
        <b/>
        <sz val="10"/>
        <rFont val="Arial-BoldMT"/>
      </rPr>
      <t>Dotation d’installation aux jeunes agriculteurs (DJA)</t>
    </r>
    <r>
      <rPr>
        <sz val="10"/>
        <rFont val="ArialMT"/>
      </rPr>
      <t>,</t>
    </r>
  </si>
  <si>
    <t>de déductions de charges sociales et fiscales,</t>
  </si>
  <si>
    <t>pour certaines subventions publiques d'équipement, de taux majorés et d'un accès prioritaire.</t>
  </si>
  <si>
    <t xml:space="preserve"> Le candidat doit être titulaire d’un diplôme de niveau IV (bac professionnel ou brevet de technicien agricole). Il doit suivre un plan de professionnalisation personnalisé composé de formations et de stages adaptés à son profil et son projet.</t>
  </si>
  <si>
    <t>Il doit fournir un plan d'entreprise, qui présente l’évolution de l’exploitation sur quatre ans et comporte un plan de financement. Au terme de ces quatre années, l’exploitation doit permettre de dégager un revenu au moins égal au SMIC net annuel pour une installation à titre principal, ½ SMIC pour une installation à titre secondaire.</t>
  </si>
  <si>
    <t>Depuis 2015, un nouveau dispositif d'installation progressive offre une alternative à ces deux types d'installation.</t>
  </si>
  <si>
    <t>Les quatre critères nationaux sont l'installation hors cadre familial, l'agro-écologie, le projet générateur de valeur ajoutée et d'emploi et le projet à coût de reprise / modernisation important. En Bretagne, un critère "îles" a également été retenu.</t>
  </si>
  <si>
    <t>http://agriculture.gouv.fr/aide-linstallation-de-jeunes-agriculteurs</t>
  </si>
  <si>
    <t>http://agriculture.gouv.fr/installation-textes-reglementaires</t>
  </si>
  <si>
    <t>Site d'information sur la création d'entreprise en agriculture en Bretagne :</t>
  </si>
  <si>
    <t>http://www.jemelanceenagriculture.com/synagri/je-me-lance-en-agriculture</t>
  </si>
  <si>
    <t>http://www.eoloas.net/</t>
  </si>
  <si>
    <t>Site de la région Bretagne :</t>
  </si>
  <si>
    <t>dif_series_agrement</t>
  </si>
  <si>
    <t>% d'origine non agricole*</t>
  </si>
  <si>
    <t>* origine non agricole = parents non agriculteurs</t>
  </si>
  <si>
    <r>
      <t>Dossiers de Dotation à l'installation des Jeunes Agriculteurs (DJA)</t>
    </r>
    <r>
      <rPr>
        <i/>
        <sz val="10"/>
        <rFont val="Arial"/>
        <family val="2"/>
      </rPr>
      <t xml:space="preserve"> (en nombre)</t>
    </r>
  </si>
  <si>
    <t>Ille-et-Vilaine</t>
  </si>
  <si>
    <t>Côtes-d'Armor</t>
  </si>
  <si>
    <t>dif_series_profil</t>
  </si>
  <si>
    <t>Année 2016</t>
  </si>
  <si>
    <t>definitions</t>
  </si>
  <si>
    <t>pour_en_savoir_plus</t>
  </si>
  <si>
    <t>methodo</t>
  </si>
  <si>
    <t>Procédure</t>
  </si>
  <si>
    <t>La donnée pour la France métropolitaine est transmise par la DGPE du MAA.</t>
  </si>
  <si>
    <t>Les données caractérisant les bénéficiaires bretons de la DJA sont reprises</t>
  </si>
  <si>
    <t>Annee</t>
  </si>
  <si>
    <t>Zone</t>
  </si>
  <si>
    <t>Variable</t>
  </si>
  <si>
    <t>Valeur</t>
  </si>
  <si>
    <t>D22</t>
  </si>
  <si>
    <t>D29</t>
  </si>
  <si>
    <t>D35</t>
  </si>
  <si>
    <t>D56</t>
  </si>
  <si>
    <t>FRM</t>
  </si>
  <si>
    <t>nombre de dossiers payés</t>
  </si>
  <si>
    <t>dans ce fichier, il y a 7 onglets</t>
  </si>
  <si>
    <t>Année 2017</t>
  </si>
  <si>
    <t>Le dispositif des prêts bonifiés accordés aux jeunes agriculteurs, jugé trop complexe et coûteux à gérer, est abandonné depuis juin 2017 et remplacé par une revalorisation de la DJA.</t>
  </si>
  <si>
    <t xml:space="preserve">En Bretagne, l'aide varie de 12 000 € à 24 000 € (30 000 € en zone défavorisée soit sur les îles) selon le type d'installation et les modulations sollicitées. Ces majorations sont accordées sous réserve du respect de critères nationaux ou régionaux. </t>
  </si>
  <si>
    <t>Montants engagés (euros)</t>
  </si>
  <si>
    <t>Nombre de dossiers engagés</t>
  </si>
  <si>
    <t>Année 2018</t>
  </si>
  <si>
    <t>Les données du nombre de dossiers de DJA agréés pour la Bretagne et ses départements sont reprises</t>
  </si>
  <si>
    <t>dif_series_pai_eng_tab</t>
  </si>
  <si>
    <r>
      <t xml:space="preserve">La </t>
    </r>
    <r>
      <rPr>
        <b/>
        <sz val="10"/>
        <rFont val="Arial"/>
        <family val="2"/>
      </rPr>
      <t>DJA</t>
    </r>
    <r>
      <rPr>
        <sz val="10"/>
        <rFont val="Arial"/>
        <family val="2"/>
      </rPr>
      <t xml:space="preserve"> est une aide en capital attribuée après avis de la Commission départementale d'orientation agricole (CDOA) aux exploitants agricoles âgés de moins de 40 ans présentant un projet de première installation sur une exploitation de taille suffisante constituant une unité économique indépendante.</t>
    </r>
  </si>
  <si>
    <r>
      <t>L'</t>
    </r>
    <r>
      <rPr>
        <b/>
        <sz val="10"/>
        <rFont val="Arial"/>
        <family val="2"/>
      </rPr>
      <t>engagement</t>
    </r>
    <r>
      <rPr>
        <sz val="10"/>
        <rFont val="Arial"/>
        <family val="2"/>
      </rPr>
      <t xml:space="preserve"> correspond à la mobilisation des crédits financiers. Il est réalisé après le passage en CDOA.</t>
    </r>
  </si>
  <si>
    <r>
      <t xml:space="preserve">A compter de 2015 inclus, le </t>
    </r>
    <r>
      <rPr>
        <b/>
        <sz val="10"/>
        <rFont val="Arial"/>
        <family val="2"/>
      </rPr>
      <t>paiement</t>
    </r>
    <r>
      <rPr>
        <sz val="10"/>
        <rFont val="Arial"/>
        <family val="2"/>
      </rPr>
      <t xml:space="preserve"> est réalisé en deux fois, 80 % à l'engagement et 20 % à la fin des quatre ans après réalisation du plan d'entreprise.</t>
    </r>
  </si>
  <si>
    <t>dif_series_pai_eng_data</t>
  </si>
  <si>
    <t>Il s'agit des dossiers engagés dans l'année civile, quelle que soit l'année de paiement.</t>
  </si>
  <si>
    <t>Le nombre de dossiers de DJA engagés dans les quatre départements bretons, en Bretagne</t>
  </si>
  <si>
    <t>Le nombre de dossiers de DJA agréés dans les quatre départements bretons, en Bretagne</t>
  </si>
  <si>
    <t>Les montants engagés correspondants (en euros)</t>
  </si>
  <si>
    <t>Données présentées sous forme de tableaux annuels</t>
  </si>
  <si>
    <t>Mêmes données que dans l'onglet dif_series_pai_eng_tab, mais</t>
  </si>
  <si>
    <t>données présentées sous forme de table adaptée à la manipulation via un tableau croisé dynamique.</t>
  </si>
  <si>
    <t>Les principales caractéristiques des bénéficiaires bretons de la DJA,</t>
  </si>
  <si>
    <t>Descriptif des sources et des concepts.</t>
  </si>
  <si>
    <t>Pour approfondir la série diffusée et la connaissance des sources.</t>
  </si>
  <si>
    <t>Le présent onglet.</t>
  </si>
  <si>
    <t>nombre de dossiers engagés</t>
  </si>
  <si>
    <t>SAU moyenne en EARL / SCEA (ha)</t>
  </si>
  <si>
    <t>% EARL / SCEA / SARL</t>
  </si>
  <si>
    <t>-</t>
  </si>
  <si>
    <t>pour les années 2016 et antérieures</t>
  </si>
  <si>
    <t>- des fiches de données statistiques par année et zone géographique du site www.eoloas.net</t>
  </si>
  <si>
    <t>- de la publication "Création, reprise, transmission - Les chiffres-clés" des Chambres d'agriculture</t>
  </si>
  <si>
    <t>de Bretagne, pour les années 2017 et postérieures</t>
  </si>
  <si>
    <t>Année 2019</t>
  </si>
  <si>
    <t>Année 2020</t>
  </si>
  <si>
    <t>Année 2021</t>
  </si>
  <si>
    <t>Année 2022</t>
  </si>
  <si>
    <t>et chiffres-clés de l'installation-transmission en agriculture en Bretagne :</t>
  </si>
  <si>
    <t>Observatoire de l'installation et de la transmission en agriculture</t>
  </si>
  <si>
    <t>https://www.chambres-agriculture-bretagne.fr/ca1/synagri.nsf/pages/chiffres-cles-de-la-transmission-en-agriculture</t>
  </si>
  <si>
    <t>A compter de 2023, la Région Bretagne devient autorité de gestion pour la politique de l'installation en agriculture.</t>
  </si>
  <si>
    <t>https://www.bretagne.bzh/aides/fiches/installation-jeunes-agriculteurs-trices-2023-2027/</t>
  </si>
  <si>
    <t>France hexagone</t>
  </si>
  <si>
    <t>NC</t>
  </si>
  <si>
    <t>Sources : Chambres d'agriculture, Observatoire de l'installation et de la transmission en agriculture, Eoloas - Agence de services et de paiement (ASP) - MASA, DGPE</t>
  </si>
  <si>
    <t>Site du ministère de l'Agriculture et de la Souveraineté alimentaire :</t>
  </si>
  <si>
    <t>France</t>
  </si>
  <si>
    <t xml:space="preserve">Sources : </t>
  </si>
  <si>
    <t>- données Bretagne : Chambres d'agriculture, Observatoire de l'installation et de la transmission en agriculture, Eoloas</t>
  </si>
  <si>
    <t>- données France : de 2004 à 2016, MASA, DGPE ; de 2017 à 2022 : Chambres d'agriculture, Observatoire de l'installation et de la transmission en agriculture, Eoloas</t>
  </si>
  <si>
    <t>Source : Chambres d'agriculture, Observatoire de l'installation et de la transmission en agriculture, Eoloas</t>
  </si>
  <si>
    <t>montants payés dans l'année civile (euros)</t>
  </si>
  <si>
    <t>FRH</t>
  </si>
  <si>
    <t>montants engagés (euros)</t>
  </si>
  <si>
    <t>FRM = France métopolitaine, FRH = France hexagone (= France métropolitaine hors Corse)</t>
  </si>
  <si>
    <t>Rennes le 08/08/2023</t>
  </si>
  <si>
    <t>et en France, par année (de 2004 à 2022)</t>
  </si>
  <si>
    <t>et en France métropolitaine / hexagone, par année (de 2012 à 2022).</t>
  </si>
  <si>
    <t>par année (de 2005 à 2022).</t>
  </si>
  <si>
    <t>Les données d'engagement sont issues de l'ASP, organisme payeur.</t>
  </si>
  <si>
    <t>Source : ASP</t>
  </si>
  <si>
    <t>NC : donnée non communiquée</t>
  </si>
  <si>
    <t>DJA : les engagements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</si>
</sst>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6">
    <font>
      <sz val="10"/>
      <name val="Helv"/>
    </font>
    <font>
      <sz val="8"/>
      <name val="Arial"/>
      <family val="2"/>
    </font>
    <font>
      <b/>
      <sz val="8"/>
      <name val="Arial"/>
      <family val="2"/>
    </font>
    <font>
      <sz val="8"/>
      <name val="Helv"/>
    </font>
    <font>
      <b/>
      <sz val="10"/>
      <name val="Arial"/>
      <family val="2"/>
    </font>
    <font>
      <i/>
      <sz val="8"/>
      <name val="Arial"/>
      <family val="2"/>
    </font>
    <font>
      <sz val="10"/>
      <name val="Arial"/>
      <family val="2"/>
    </font>
    <font>
      <b/>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10"/>
      <name val="ArialMT"/>
    </font>
    <font>
      <b/>
      <sz val="10"/>
      <name val="Arial-BoldMT"/>
    </font>
    <font>
      <i/>
      <sz val="10"/>
      <name val="Arial"/>
      <family val="2"/>
    </font>
    <font>
      <sz val="10"/>
      <name val="Helv"/>
    </font>
    <font>
      <sz val="10"/>
      <name val="Tms Rmn"/>
    </font>
    <font>
      <sz val="10"/>
      <name val="Helv"/>
    </font>
    <font>
      <sz val="9"/>
      <color indexed="81"/>
      <name val="Tahoma"/>
      <family val="2"/>
    </font>
    <font>
      <b/>
      <sz val="9"/>
      <color indexed="81"/>
      <name val="Tahoma"/>
      <family val="2"/>
    </font>
    <font>
      <u/>
      <sz val="10"/>
      <color theme="10"/>
      <name val="Helv"/>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13" fillId="21" borderId="3" applyNumberFormat="0" applyFont="0" applyAlignment="0" applyProtection="0"/>
    <xf numFmtId="0" fontId="14" fillId="7" borderId="1" applyNumberFormat="0" applyAlignment="0" applyProtection="0"/>
    <xf numFmtId="0" fontId="15" fillId="3" borderId="0" applyNumberFormat="0" applyBorder="0" applyAlignment="0" applyProtection="0"/>
    <xf numFmtId="0" fontId="16" fillId="22" borderId="0" applyNumberFormat="0" applyBorder="0" applyAlignment="0" applyProtection="0"/>
    <xf numFmtId="0" fontId="13" fillId="0" borderId="0" applyNumberFormat="0" applyFill="0" applyBorder="0" applyAlignment="0" applyProtection="0"/>
    <xf numFmtId="0" fontId="13" fillId="0" borderId="0"/>
    <xf numFmtId="0" fontId="13" fillId="21" borderId="3" applyNumberFormat="0" applyFont="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35" fillId="0" borderId="0" applyNumberFormat="0" applyFill="0" applyBorder="0" applyAlignment="0" applyProtection="0"/>
  </cellStyleXfs>
  <cellXfs count="57">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7" fillId="0" borderId="0" xfId="0" applyFont="1"/>
    <xf numFmtId="0" fontId="2" fillId="0" borderId="0" xfId="0" applyFont="1" applyFill="1"/>
    <xf numFmtId="0" fontId="1" fillId="0" borderId="0" xfId="0" applyFont="1" applyFill="1"/>
    <xf numFmtId="0" fontId="1" fillId="0" borderId="0" xfId="0" applyFont="1" applyFill="1" applyBorder="1"/>
    <xf numFmtId="3" fontId="6" fillId="0" borderId="0" xfId="0" applyNumberFormat="1" applyFont="1"/>
    <xf numFmtId="0" fontId="13" fillId="0" borderId="0" xfId="32"/>
    <xf numFmtId="0" fontId="13" fillId="0" borderId="0" xfId="32" applyAlignment="1">
      <alignment vertical="top" wrapText="1"/>
    </xf>
    <xf numFmtId="0" fontId="13" fillId="0" borderId="0" xfId="32" applyFont="1"/>
    <xf numFmtId="0" fontId="27" fillId="0" borderId="0" xfId="0" applyFont="1"/>
    <xf numFmtId="0" fontId="27" fillId="0" borderId="0" xfId="0" applyFont="1" applyAlignment="1">
      <alignment horizontal="left" indent="1"/>
    </xf>
    <xf numFmtId="0" fontId="13" fillId="0" borderId="0" xfId="32" applyFont="1" applyAlignment="1">
      <alignment wrapText="1"/>
    </xf>
    <xf numFmtId="0" fontId="13" fillId="0" borderId="0" xfId="32" applyAlignment="1">
      <alignment wrapText="1"/>
    </xf>
    <xf numFmtId="0" fontId="6" fillId="0" borderId="0" xfId="0" applyFont="1" applyAlignment="1">
      <alignment wrapText="1"/>
    </xf>
    <xf numFmtId="0" fontId="4" fillId="0" borderId="0" xfId="32" applyFont="1" applyFill="1" applyBorder="1"/>
    <xf numFmtId="0" fontId="29" fillId="0" borderId="0" xfId="0" applyFont="1"/>
    <xf numFmtId="0" fontId="6" fillId="0" borderId="0" xfId="0" applyFont="1" applyBorder="1" applyAlignment="1">
      <alignment horizontal="right" vertical="top"/>
    </xf>
    <xf numFmtId="0" fontId="4" fillId="0" borderId="0" xfId="0" applyFont="1" applyBorder="1" applyAlignment="1">
      <alignment horizontal="right" vertical="top"/>
    </xf>
    <xf numFmtId="0" fontId="6" fillId="0" borderId="0" xfId="0" applyFont="1" applyBorder="1" applyAlignment="1">
      <alignment horizontal="right" vertical="top" wrapText="1"/>
    </xf>
    <xf numFmtId="0" fontId="30" fillId="0" borderId="0" xfId="0" applyFont="1"/>
    <xf numFmtId="3" fontId="6" fillId="0" borderId="0" xfId="0" applyNumberFormat="1" applyFont="1" applyFill="1"/>
    <xf numFmtId="3" fontId="4" fillId="0" borderId="0" xfId="0" applyNumberFormat="1" applyFont="1" applyFill="1"/>
    <xf numFmtId="0" fontId="29" fillId="0" borderId="0" xfId="0" applyFont="1" applyAlignment="1">
      <alignment horizontal="left"/>
    </xf>
    <xf numFmtId="0" fontId="31" fillId="0" borderId="0" xfId="0" applyFont="1"/>
    <xf numFmtId="0" fontId="32" fillId="0" borderId="0" xfId="0" applyFont="1"/>
    <xf numFmtId="0" fontId="6" fillId="0" borderId="0" xfId="0" applyFont="1" applyBorder="1" applyAlignment="1">
      <alignment horizontal="center"/>
    </xf>
    <xf numFmtId="0" fontId="6" fillId="0" borderId="0" xfId="0" applyFont="1" applyBorder="1" applyAlignment="1">
      <alignment horizontal="left"/>
    </xf>
    <xf numFmtId="164" fontId="6" fillId="0" borderId="0" xfId="0" applyNumberFormat="1" applyFont="1" applyBorder="1" applyAlignment="1">
      <alignment horizontal="right"/>
    </xf>
    <xf numFmtId="164" fontId="6" fillId="0" borderId="0" xfId="0" applyNumberFormat="1" applyFont="1" applyFill="1" applyBorder="1" applyAlignment="1">
      <alignment horizontal="right"/>
    </xf>
    <xf numFmtId="164" fontId="6" fillId="0" borderId="0" xfId="0" applyNumberFormat="1" applyFont="1"/>
    <xf numFmtId="0" fontId="6" fillId="0" borderId="0" xfId="0" applyFont="1" applyFill="1"/>
    <xf numFmtId="164" fontId="6" fillId="0" borderId="0" xfId="0" applyNumberFormat="1" applyFont="1" applyFill="1"/>
    <xf numFmtId="0" fontId="29" fillId="0" borderId="0" xfId="0" applyFont="1" applyAlignment="1">
      <alignment horizontal="right"/>
    </xf>
    <xf numFmtId="0" fontId="13" fillId="0" borderId="0" xfId="0" applyFont="1"/>
    <xf numFmtId="0" fontId="4" fillId="0" borderId="0" xfId="0" applyFont="1" applyFill="1"/>
    <xf numFmtId="3" fontId="4" fillId="0" borderId="0" xfId="0" applyNumberFormat="1" applyFont="1"/>
    <xf numFmtId="0" fontId="13" fillId="0" borderId="0" xfId="32" applyFont="1" applyFill="1" applyAlignment="1">
      <alignment wrapText="1"/>
    </xf>
    <xf numFmtId="0" fontId="6" fillId="0" borderId="0" xfId="0" applyFont="1" applyFill="1" applyAlignment="1">
      <alignment wrapText="1"/>
    </xf>
    <xf numFmtId="3" fontId="13" fillId="0" borderId="0" xfId="33" applyNumberFormat="1"/>
    <xf numFmtId="3" fontId="1" fillId="0" borderId="0" xfId="0" applyNumberFormat="1" applyFont="1"/>
    <xf numFmtId="0" fontId="6" fillId="0" borderId="0" xfId="32" applyFont="1"/>
    <xf numFmtId="0" fontId="6" fillId="0" borderId="0" xfId="32" applyFont="1" applyAlignment="1">
      <alignment wrapText="1"/>
    </xf>
    <xf numFmtId="0" fontId="6" fillId="0" borderId="0" xfId="0" applyFont="1" applyAlignment="1">
      <alignment horizontal="center"/>
    </xf>
    <xf numFmtId="165" fontId="6" fillId="0" borderId="0" xfId="0" applyNumberFormat="1" applyFont="1"/>
    <xf numFmtId="164" fontId="6" fillId="0" borderId="0" xfId="0" quotePrefix="1" applyNumberFormat="1" applyFont="1" applyBorder="1" applyAlignment="1">
      <alignment horizontal="right"/>
    </xf>
    <xf numFmtId="0" fontId="30" fillId="0" borderId="0" xfId="0" applyFont="1" applyFill="1"/>
    <xf numFmtId="0" fontId="6" fillId="0" borderId="0" xfId="0" quotePrefix="1" applyFont="1" applyAlignment="1">
      <alignment horizontal="right"/>
    </xf>
    <xf numFmtId="0" fontId="6" fillId="0" borderId="0" xfId="0" applyFont="1" applyAlignment="1">
      <alignment horizontal="right"/>
    </xf>
    <xf numFmtId="0" fontId="6" fillId="0" borderId="0" xfId="0" quotePrefix="1" applyFont="1"/>
    <xf numFmtId="0" fontId="35" fillId="0" borderId="0" xfId="45"/>
    <xf numFmtId="0" fontId="6" fillId="0" borderId="0" xfId="0" applyFont="1" applyFill="1" applyAlignment="1">
      <alignment horizontal="right"/>
    </xf>
    <xf numFmtId="0" fontId="29" fillId="0" borderId="0" xfId="0" quotePrefix="1" applyFont="1" applyAlignment="1">
      <alignment horizontal="left"/>
    </xf>
    <xf numFmtId="0" fontId="0" fillId="0" borderId="0" xfId="0" applyFont="1" applyFill="1"/>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cellStyle name="Entrée" xfId="29" builtinId="20" customBuiltin="1"/>
    <cellStyle name="Insatisfaisant" xfId="30" builtinId="27" customBuiltin="1"/>
    <cellStyle name="Lien hypertexte" xfId="45" builtinId="8"/>
    <cellStyle name="Neutre" xfId="31" builtinId="28" customBuiltin="1"/>
    <cellStyle name="Normal" xfId="0" builtinId="0"/>
    <cellStyle name="Normal_06_lait2_series_envoi_pole_diffusion" xfId="32"/>
    <cellStyle name="Normal_dif_series_paiement_tab" xfId="33"/>
    <cellStyle name="Note" xfId="34" builtinId="10" customBuiltin="1"/>
    <cellStyle name="Satisfaisant" xfId="35" builtinId="26" customBuiltin="1"/>
    <cellStyle name="Sortie" xfId="36" builtinId="21" customBuiltin="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chambres-agriculture-bretagne.fr/ca1/synagri.nsf/pages/chiffres-cles-de-la-transmission-en-agriculture" TargetMode="External"/><Relationship Id="rId7" Type="http://schemas.openxmlformats.org/officeDocument/2006/relationships/vmlDrawing" Target="../drawings/vmlDrawing1.vml"/><Relationship Id="rId2" Type="http://schemas.openxmlformats.org/officeDocument/2006/relationships/hyperlink" Target="http://agriculture.gouv.fr/installation-textes-reglementaires" TargetMode="External"/><Relationship Id="rId1" Type="http://schemas.openxmlformats.org/officeDocument/2006/relationships/hyperlink" Target="http://agriculture.gouv.fr/aide-linstallation-de-jeunes-agriculteurs" TargetMode="External"/><Relationship Id="rId6" Type="http://schemas.openxmlformats.org/officeDocument/2006/relationships/hyperlink" Target="https://www.bretagne.bzh/aides/fiches/installation-jeunes-agriculteurs-trices-2023-2027/" TargetMode="External"/><Relationship Id="rId5" Type="http://schemas.openxmlformats.org/officeDocument/2006/relationships/hyperlink" Target="http://www.eoloas.net/" TargetMode="External"/><Relationship Id="rId4" Type="http://schemas.openxmlformats.org/officeDocument/2006/relationships/hyperlink" Target="http://www.jemelanceenagriculture.com/synagri/je-me-lance-en-agricultur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election activeCell="A5" sqref="A5"/>
    </sheetView>
  </sheetViews>
  <sheetFormatPr baseColWidth="10" defaultRowHeight="12.75"/>
  <cols>
    <col min="1" max="1" width="99.7109375" style="10" customWidth="1"/>
    <col min="2" max="16384" width="11.42578125" style="10"/>
  </cols>
  <sheetData>
    <row r="1" spans="1:1">
      <c r="A1" s="10" t="s">
        <v>23</v>
      </c>
    </row>
    <row r="2" spans="1:1">
      <c r="A2" s="12" t="s">
        <v>24</v>
      </c>
    </row>
    <row r="3" spans="1:1">
      <c r="A3" s="12" t="s">
        <v>25</v>
      </c>
    </row>
    <row r="4" spans="1:1">
      <c r="A4" s="44" t="s">
        <v>119</v>
      </c>
    </row>
    <row r="6" spans="1:1">
      <c r="A6" s="44" t="s">
        <v>108</v>
      </c>
    </row>
    <row r="7" spans="1:1">
      <c r="A7" s="12" t="s">
        <v>26</v>
      </c>
    </row>
    <row r="10" spans="1:1">
      <c r="A10" s="13" t="s">
        <v>27</v>
      </c>
    </row>
    <row r="11" spans="1:1">
      <c r="A11" s="14" t="s">
        <v>28</v>
      </c>
    </row>
    <row r="12" spans="1:1">
      <c r="A12" s="14" t="s">
        <v>29</v>
      </c>
    </row>
    <row r="13" spans="1:1">
      <c r="A13" s="14" t="s">
        <v>30</v>
      </c>
    </row>
    <row r="14" spans="1:1" ht="25.5">
      <c r="A14" s="40" t="s">
        <v>67</v>
      </c>
    </row>
    <row r="15" spans="1:1" ht="38.25">
      <c r="A15" s="17" t="s">
        <v>74</v>
      </c>
    </row>
    <row r="16" spans="1:1" ht="38.25">
      <c r="A16" s="17" t="s">
        <v>31</v>
      </c>
    </row>
    <row r="17" spans="1:1" ht="38.25">
      <c r="A17" s="17" t="s">
        <v>32</v>
      </c>
    </row>
    <row r="18" spans="1:1">
      <c r="A18" s="41" t="s">
        <v>33</v>
      </c>
    </row>
    <row r="19" spans="1:1">
      <c r="A19" s="16"/>
    </row>
    <row r="20" spans="1:1" ht="38.25">
      <c r="A20" s="41" t="s">
        <v>68</v>
      </c>
    </row>
    <row r="22" spans="1:1" ht="38.25">
      <c r="A22" s="15" t="s">
        <v>34</v>
      </c>
    </row>
    <row r="23" spans="1:1">
      <c r="A23" s="12"/>
    </row>
    <row r="24" spans="1:1">
      <c r="A24" s="44" t="s">
        <v>75</v>
      </c>
    </row>
    <row r="25" spans="1:1" ht="25.5">
      <c r="A25" s="45" t="s">
        <v>76</v>
      </c>
    </row>
    <row r="26" spans="1:1">
      <c r="A26" s="12"/>
    </row>
    <row r="27" spans="1:1">
      <c r="A27" s="44" t="s">
        <v>104</v>
      </c>
    </row>
    <row r="28" spans="1:1">
      <c r="A28" s="12"/>
    </row>
    <row r="29" spans="1:1">
      <c r="A29" s="12"/>
    </row>
    <row r="30" spans="1:1">
      <c r="A30" s="12"/>
    </row>
    <row r="31" spans="1:1">
      <c r="A31" s="12"/>
    </row>
    <row r="32" spans="1:1">
      <c r="A32"/>
    </row>
    <row r="33" spans="1:1">
      <c r="A33" s="11"/>
    </row>
    <row r="34" spans="1:1">
      <c r="A34" s="11"/>
    </row>
    <row r="35" spans="1:1">
      <c r="A35" s="11"/>
    </row>
    <row r="36" spans="1:1">
      <c r="A36" s="11"/>
    </row>
    <row r="38" spans="1:1">
      <c r="A38" s="11"/>
    </row>
    <row r="39" spans="1:1">
      <c r="A39" s="11"/>
    </row>
    <row r="40" spans="1:1">
      <c r="A40" s="11"/>
    </row>
    <row r="41" spans="1:1">
      <c r="A41" s="11"/>
    </row>
    <row r="42" spans="1:1">
      <c r="A42" s="11"/>
    </row>
    <row r="43" spans="1:1">
      <c r="A43" s="11"/>
    </row>
    <row r="44" spans="1:1">
      <c r="A44" s="11"/>
    </row>
    <row r="45" spans="1:1">
      <c r="A45" s="11"/>
    </row>
    <row r="46" spans="1:1">
      <c r="A46" s="11"/>
    </row>
    <row r="47" spans="1:1">
      <c r="A47" s="11"/>
    </row>
    <row r="48" spans="1:1">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row r="59" spans="1:1">
      <c r="A59" s="11"/>
    </row>
    <row r="60" spans="1:1">
      <c r="A60" s="11"/>
    </row>
    <row r="61" spans="1:1">
      <c r="A61" s="11"/>
    </row>
    <row r="62" spans="1:1">
      <c r="A62" s="11"/>
    </row>
    <row r="63" spans="1:1">
      <c r="A63" s="11"/>
    </row>
    <row r="64" spans="1:1">
      <c r="A64" s="11"/>
    </row>
  </sheetData>
  <phoneticPr fontId="26"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selection activeCell="A5" sqref="A5"/>
    </sheetView>
  </sheetViews>
  <sheetFormatPr baseColWidth="10" defaultRowHeight="12.75"/>
  <sheetData>
    <row r="1" spans="1:1">
      <c r="A1" s="10" t="s">
        <v>23</v>
      </c>
    </row>
    <row r="2" spans="1:1">
      <c r="A2" s="12" t="s">
        <v>24</v>
      </c>
    </row>
    <row r="3" spans="1:1">
      <c r="A3" s="12" t="s">
        <v>25</v>
      </c>
    </row>
    <row r="4" spans="1:1">
      <c r="A4" s="44" t="s">
        <v>119</v>
      </c>
    </row>
    <row r="6" spans="1:1">
      <c r="A6" s="44" t="s">
        <v>108</v>
      </c>
    </row>
    <row r="7" spans="1:1">
      <c r="A7" s="12" t="s">
        <v>26</v>
      </c>
    </row>
    <row r="10" spans="1:1">
      <c r="A10" s="2" t="s">
        <v>109</v>
      </c>
    </row>
    <row r="11" spans="1:1">
      <c r="A11" s="53" t="s">
        <v>35</v>
      </c>
    </row>
    <row r="12" spans="1:1">
      <c r="A12" s="53" t="s">
        <v>36</v>
      </c>
    </row>
    <row r="13" spans="1:1">
      <c r="A13" s="4"/>
    </row>
    <row r="14" spans="1:1">
      <c r="A14" s="2" t="s">
        <v>37</v>
      </c>
    </row>
    <row r="15" spans="1:1">
      <c r="A15" s="53" t="s">
        <v>38</v>
      </c>
    </row>
    <row r="16" spans="1:1">
      <c r="A16" s="4"/>
    </row>
    <row r="17" spans="1:3">
      <c r="A17" s="2" t="s">
        <v>102</v>
      </c>
    </row>
    <row r="18" spans="1:3">
      <c r="A18" s="2" t="s">
        <v>101</v>
      </c>
    </row>
    <row r="19" spans="1:3">
      <c r="A19" s="53" t="s">
        <v>103</v>
      </c>
    </row>
    <row r="20" spans="1:3">
      <c r="A20" s="53" t="s">
        <v>39</v>
      </c>
    </row>
    <row r="21" spans="1:3">
      <c r="A21" s="4"/>
    </row>
    <row r="22" spans="1:3">
      <c r="A22" s="2" t="s">
        <v>40</v>
      </c>
    </row>
    <row r="23" spans="1:3">
      <c r="A23" s="53" t="s">
        <v>105</v>
      </c>
    </row>
    <row r="24" spans="1:3">
      <c r="A24" s="4"/>
    </row>
    <row r="25" spans="1:3">
      <c r="A25" s="4"/>
    </row>
    <row r="26" spans="1:3">
      <c r="A26" s="4"/>
    </row>
    <row r="27" spans="1:3">
      <c r="A27" s="4"/>
    </row>
    <row r="28" spans="1:3">
      <c r="A28" s="4"/>
    </row>
  </sheetData>
  <phoneticPr fontId="3" type="noConversion"/>
  <hyperlinks>
    <hyperlink ref="A11" r:id="rId1"/>
    <hyperlink ref="A12" r:id="rId2"/>
    <hyperlink ref="A19" r:id="rId3"/>
    <hyperlink ref="A15" r:id="rId4"/>
    <hyperlink ref="A20" r:id="rId5"/>
    <hyperlink ref="A23" r:id="rId6"/>
  </hyperlinks>
  <pageMargins left="0.78740157499999996" right="0.78740157499999996" top="0.984251969" bottom="0.984251969" header="0.4921259845" footer="0.4921259845"/>
  <headerFooter alignWithMargins="0"/>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9" workbookViewId="0">
      <selection activeCell="K28" sqref="K28"/>
    </sheetView>
  </sheetViews>
  <sheetFormatPr baseColWidth="10" defaultRowHeight="12.75"/>
  <cols>
    <col min="1" max="1" width="24.42578125" customWidth="1"/>
  </cols>
  <sheetData>
    <row r="1" spans="1:7">
      <c r="A1" s="10" t="s">
        <v>23</v>
      </c>
    </row>
    <row r="2" spans="1:7">
      <c r="A2" s="12" t="s">
        <v>24</v>
      </c>
    </row>
    <row r="3" spans="1:7">
      <c r="A3" s="12" t="s">
        <v>25</v>
      </c>
    </row>
    <row r="4" spans="1:7">
      <c r="A4" s="44" t="s">
        <v>119</v>
      </c>
    </row>
    <row r="7" spans="1:7">
      <c r="A7" s="18" t="s">
        <v>65</v>
      </c>
    </row>
    <row r="8" spans="1:7">
      <c r="A8" s="4"/>
      <c r="B8" s="4"/>
      <c r="C8" s="4"/>
      <c r="D8" s="4"/>
      <c r="E8" s="4"/>
      <c r="F8" s="4"/>
      <c r="G8" s="4"/>
    </row>
    <row r="9" spans="1:7">
      <c r="A9" s="4" t="s">
        <v>41</v>
      </c>
      <c r="B9" s="4" t="s">
        <v>80</v>
      </c>
      <c r="C9" s="4"/>
      <c r="D9" s="4"/>
      <c r="E9" s="4"/>
      <c r="F9" s="4"/>
      <c r="G9" s="4"/>
    </row>
    <row r="10" spans="1:7">
      <c r="A10" s="4"/>
      <c r="B10" s="4" t="s">
        <v>120</v>
      </c>
      <c r="C10" s="4"/>
      <c r="D10" s="4"/>
      <c r="E10" s="4"/>
      <c r="F10" s="4"/>
      <c r="G10" s="4"/>
    </row>
    <row r="11" spans="1:7">
      <c r="A11" s="4"/>
      <c r="B11" s="4"/>
      <c r="C11" s="4"/>
      <c r="D11" s="4"/>
      <c r="E11" s="4"/>
      <c r="F11" s="4"/>
      <c r="G11" s="4"/>
    </row>
    <row r="12" spans="1:7">
      <c r="A12" s="4" t="s">
        <v>73</v>
      </c>
      <c r="B12" s="4" t="s">
        <v>79</v>
      </c>
      <c r="C12" s="4"/>
      <c r="D12" s="4"/>
      <c r="E12" s="4"/>
      <c r="F12" s="4"/>
      <c r="G12" s="4"/>
    </row>
    <row r="13" spans="1:7">
      <c r="A13" s="4"/>
      <c r="B13" s="4" t="s">
        <v>121</v>
      </c>
      <c r="C13" s="4"/>
      <c r="D13" s="4"/>
      <c r="E13" s="4"/>
      <c r="F13" s="4"/>
      <c r="G13" s="4"/>
    </row>
    <row r="14" spans="1:7">
      <c r="A14" s="4"/>
      <c r="B14" s="4" t="s">
        <v>78</v>
      </c>
      <c r="C14" s="4"/>
      <c r="D14" s="4"/>
      <c r="E14" s="4"/>
      <c r="F14" s="4"/>
      <c r="G14" s="4"/>
    </row>
    <row r="15" spans="1:7">
      <c r="A15" s="4"/>
      <c r="B15" s="4" t="s">
        <v>81</v>
      </c>
      <c r="C15" s="4"/>
      <c r="D15" s="4"/>
      <c r="E15" s="4"/>
      <c r="F15" s="4"/>
      <c r="G15" s="4"/>
    </row>
    <row r="16" spans="1:7">
      <c r="A16" s="4"/>
      <c r="B16" s="4" t="s">
        <v>82</v>
      </c>
      <c r="C16" s="4"/>
      <c r="D16" s="4"/>
      <c r="E16" s="4"/>
      <c r="F16" s="4"/>
      <c r="G16" s="4"/>
    </row>
    <row r="17" spans="1:7">
      <c r="A17" s="4"/>
      <c r="B17" s="4"/>
      <c r="C17" s="4"/>
      <c r="D17" s="4"/>
      <c r="E17" s="4"/>
      <c r="F17" s="4"/>
      <c r="G17" s="4"/>
    </row>
    <row r="18" spans="1:7">
      <c r="A18" s="4" t="s">
        <v>77</v>
      </c>
      <c r="B18" s="4" t="s">
        <v>83</v>
      </c>
      <c r="C18" s="4"/>
      <c r="D18" s="4"/>
      <c r="E18" s="4"/>
      <c r="F18" s="4"/>
      <c r="G18" s="4"/>
    </row>
    <row r="19" spans="1:7">
      <c r="A19" s="4"/>
      <c r="B19" s="4" t="s">
        <v>84</v>
      </c>
      <c r="C19" s="4"/>
      <c r="D19" s="4"/>
      <c r="E19" s="4"/>
      <c r="F19" s="4"/>
      <c r="G19" s="4"/>
    </row>
    <row r="20" spans="1:7">
      <c r="A20" s="4"/>
      <c r="B20" s="4" t="s">
        <v>118</v>
      </c>
      <c r="C20" s="4"/>
      <c r="D20" s="4"/>
      <c r="E20" s="4"/>
      <c r="F20" s="4"/>
      <c r="G20" s="4"/>
    </row>
    <row r="21" spans="1:7">
      <c r="A21" s="4"/>
      <c r="B21" s="4"/>
      <c r="C21" s="4"/>
      <c r="D21" s="4"/>
      <c r="E21" s="4"/>
      <c r="F21" s="4"/>
      <c r="G21" s="4"/>
    </row>
    <row r="22" spans="1:7">
      <c r="A22" s="4" t="s">
        <v>47</v>
      </c>
      <c r="B22" s="4" t="s">
        <v>85</v>
      </c>
      <c r="C22" s="4"/>
      <c r="D22" s="4"/>
      <c r="E22" s="4"/>
      <c r="F22" s="4"/>
      <c r="G22" s="4"/>
    </row>
    <row r="23" spans="1:7">
      <c r="A23" s="4"/>
      <c r="B23" s="4" t="s">
        <v>122</v>
      </c>
      <c r="C23" s="4"/>
      <c r="D23" s="4"/>
      <c r="E23" s="4"/>
      <c r="F23" s="4"/>
      <c r="G23" s="4"/>
    </row>
    <row r="24" spans="1:7">
      <c r="A24" s="4"/>
      <c r="B24" s="4"/>
      <c r="C24" s="4"/>
      <c r="D24" s="4"/>
      <c r="E24" s="4"/>
      <c r="F24" s="4"/>
      <c r="G24" s="4"/>
    </row>
    <row r="25" spans="1:7">
      <c r="A25" s="37" t="s">
        <v>49</v>
      </c>
      <c r="B25" s="4" t="s">
        <v>86</v>
      </c>
      <c r="C25" s="4"/>
      <c r="D25" s="4"/>
      <c r="E25" s="4"/>
      <c r="F25" s="4"/>
      <c r="G25" s="4"/>
    </row>
    <row r="26" spans="1:7">
      <c r="A26" s="37"/>
      <c r="B26" s="37"/>
      <c r="C26" s="4"/>
      <c r="D26" s="4"/>
      <c r="E26" s="4"/>
      <c r="F26" s="4"/>
      <c r="G26" s="4"/>
    </row>
    <row r="27" spans="1:7">
      <c r="A27" s="37" t="s">
        <v>50</v>
      </c>
      <c r="B27" s="4" t="s">
        <v>87</v>
      </c>
      <c r="C27" s="4"/>
      <c r="D27" s="4"/>
      <c r="E27" s="4"/>
      <c r="F27" s="4"/>
      <c r="G27" s="4"/>
    </row>
    <row r="28" spans="1:7">
      <c r="A28" s="37"/>
      <c r="B28" s="37"/>
      <c r="C28" s="4"/>
      <c r="D28" s="4"/>
      <c r="E28" s="4"/>
      <c r="F28" s="4"/>
      <c r="G28" s="4"/>
    </row>
    <row r="29" spans="1:7">
      <c r="A29" s="37" t="s">
        <v>51</v>
      </c>
      <c r="B29" s="4" t="s">
        <v>88</v>
      </c>
      <c r="C29" s="4"/>
      <c r="D29" s="4"/>
      <c r="E29" s="4"/>
      <c r="F29" s="4"/>
      <c r="G29" s="4"/>
    </row>
    <row r="30" spans="1:7">
      <c r="A30" s="4"/>
      <c r="B30" s="4"/>
      <c r="C30" s="4"/>
      <c r="D30" s="4"/>
      <c r="E30" s="4"/>
      <c r="F30" s="4"/>
      <c r="G30" s="4"/>
    </row>
    <row r="31" spans="1:7">
      <c r="A31" s="4"/>
      <c r="B31" s="4"/>
      <c r="C31" s="4"/>
      <c r="D31" s="4"/>
      <c r="E31" s="4"/>
      <c r="F31" s="4"/>
      <c r="G31" s="4"/>
    </row>
    <row r="32" spans="1:7">
      <c r="A32" s="2" t="s">
        <v>52</v>
      </c>
      <c r="B32" s="4"/>
      <c r="C32" s="4"/>
      <c r="D32" s="4"/>
      <c r="E32" s="4"/>
      <c r="F32" s="4"/>
      <c r="G32" s="4"/>
    </row>
    <row r="33" spans="1:7">
      <c r="A33" s="4"/>
      <c r="B33" s="4"/>
      <c r="C33" s="4"/>
      <c r="D33" s="4"/>
      <c r="E33" s="4"/>
      <c r="F33" s="4"/>
      <c r="G33" s="4"/>
    </row>
    <row r="34" spans="1:7">
      <c r="A34" s="4" t="s">
        <v>72</v>
      </c>
      <c r="B34" s="4"/>
      <c r="C34" s="4"/>
      <c r="D34" s="4"/>
      <c r="E34" s="4"/>
      <c r="F34" s="4"/>
      <c r="G34" s="4"/>
    </row>
    <row r="35" spans="1:7">
      <c r="A35" s="52" t="s">
        <v>94</v>
      </c>
    </row>
    <row r="36" spans="1:7">
      <c r="A36" s="4" t="s">
        <v>93</v>
      </c>
    </row>
    <row r="37" spans="1:7">
      <c r="A37" s="52" t="s">
        <v>95</v>
      </c>
    </row>
    <row r="38" spans="1:7">
      <c r="A38" s="52" t="s">
        <v>96</v>
      </c>
    </row>
    <row r="39" spans="1:7">
      <c r="A39" s="4" t="s">
        <v>53</v>
      </c>
    </row>
    <row r="40" spans="1:7">
      <c r="A40" s="4"/>
    </row>
    <row r="41" spans="1:7">
      <c r="A41" s="4" t="s">
        <v>123</v>
      </c>
    </row>
    <row r="42" spans="1:7">
      <c r="A42" s="4"/>
    </row>
    <row r="43" spans="1:7">
      <c r="A43" s="4" t="s">
        <v>54</v>
      </c>
    </row>
    <row r="44" spans="1:7">
      <c r="A44" s="52" t="s">
        <v>94</v>
      </c>
    </row>
    <row r="45" spans="1:7">
      <c r="A45" s="4" t="s">
        <v>93</v>
      </c>
    </row>
    <row r="46" spans="1:7">
      <c r="A46" s="52" t="s">
        <v>95</v>
      </c>
    </row>
    <row r="47" spans="1:7">
      <c r="A47" s="52" t="s">
        <v>96</v>
      </c>
    </row>
    <row r="48" spans="1:7">
      <c r="A48" s="4"/>
    </row>
  </sheetData>
  <phoneticPr fontId="3"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B4" sqref="B4"/>
    </sheetView>
  </sheetViews>
  <sheetFormatPr baseColWidth="10" defaultRowHeight="12.75"/>
  <cols>
    <col min="1" max="1" width="27.7109375" style="4" bestFit="1" customWidth="1"/>
    <col min="2" max="2" width="12.7109375" style="4" bestFit="1" customWidth="1"/>
    <col min="3" max="3" width="8.140625" style="4" bestFit="1" customWidth="1"/>
    <col min="4" max="4" width="11.5703125" style="4" bestFit="1" customWidth="1"/>
    <col min="5" max="5" width="9.140625" style="4" customWidth="1"/>
    <col min="6" max="8" width="9.85546875" style="4" customWidth="1"/>
    <col min="9" max="16384" width="11.42578125" style="4"/>
  </cols>
  <sheetData>
    <row r="1" spans="1:21">
      <c r="A1" s="2" t="s">
        <v>44</v>
      </c>
      <c r="F1" s="2"/>
      <c r="G1" s="2"/>
      <c r="H1" s="2"/>
    </row>
    <row r="2" spans="1:21">
      <c r="F2" s="2"/>
      <c r="G2" s="2"/>
      <c r="H2" s="2"/>
    </row>
    <row r="3" spans="1:21">
      <c r="A3" s="20"/>
      <c r="B3" s="20" t="s">
        <v>46</v>
      </c>
      <c r="C3" s="20" t="s">
        <v>0</v>
      </c>
      <c r="D3" s="20" t="s">
        <v>45</v>
      </c>
      <c r="E3" s="20" t="s">
        <v>1</v>
      </c>
      <c r="F3" s="20" t="s">
        <v>2</v>
      </c>
      <c r="G3" s="20" t="s">
        <v>110</v>
      </c>
      <c r="H3" s="20"/>
      <c r="I3" s="23"/>
      <c r="J3" s="23"/>
      <c r="K3" s="23"/>
      <c r="L3" s="23"/>
      <c r="M3" s="23"/>
      <c r="N3" s="23"/>
      <c r="O3" s="23"/>
      <c r="P3" s="23"/>
    </row>
    <row r="4" spans="1:21">
      <c r="A4" s="4">
        <v>2004</v>
      </c>
      <c r="B4" s="4">
        <v>148</v>
      </c>
      <c r="C4" s="4">
        <v>117</v>
      </c>
      <c r="D4" s="4">
        <v>142</v>
      </c>
      <c r="E4" s="4">
        <v>100</v>
      </c>
      <c r="F4" s="4">
        <v>507</v>
      </c>
      <c r="G4" s="9">
        <v>5890</v>
      </c>
      <c r="I4" s="23"/>
      <c r="J4" s="23"/>
      <c r="K4" s="23"/>
      <c r="L4" s="23"/>
      <c r="M4" s="23"/>
      <c r="N4" s="23"/>
      <c r="O4" s="23"/>
      <c r="P4" s="23"/>
    </row>
    <row r="5" spans="1:21">
      <c r="A5" s="4">
        <v>2005</v>
      </c>
      <c r="B5" s="4">
        <v>128</v>
      </c>
      <c r="C5" s="4">
        <v>123</v>
      </c>
      <c r="D5" s="4">
        <v>196</v>
      </c>
      <c r="E5" s="4">
        <v>124</v>
      </c>
      <c r="F5" s="4">
        <v>571</v>
      </c>
      <c r="G5" s="9">
        <v>5908</v>
      </c>
      <c r="I5" s="23"/>
      <c r="J5" s="23"/>
      <c r="K5" s="23"/>
      <c r="L5" s="23"/>
      <c r="M5" s="23"/>
      <c r="N5" s="23"/>
      <c r="O5" s="23"/>
      <c r="P5" s="23"/>
    </row>
    <row r="6" spans="1:21">
      <c r="A6" s="4">
        <v>2006</v>
      </c>
      <c r="B6" s="4">
        <v>159</v>
      </c>
      <c r="C6" s="4">
        <v>102</v>
      </c>
      <c r="D6" s="4">
        <v>180</v>
      </c>
      <c r="E6" s="4">
        <v>152</v>
      </c>
      <c r="F6" s="4">
        <v>593</v>
      </c>
      <c r="G6" s="9">
        <v>5754</v>
      </c>
      <c r="I6" s="23"/>
      <c r="J6" s="23"/>
      <c r="K6" s="23"/>
      <c r="L6" s="23"/>
      <c r="M6" s="23"/>
      <c r="N6" s="23"/>
      <c r="O6" s="23"/>
      <c r="P6" s="23"/>
    </row>
    <row r="7" spans="1:21">
      <c r="A7" s="4">
        <v>2007</v>
      </c>
      <c r="B7" s="4">
        <v>134</v>
      </c>
      <c r="C7" s="4">
        <v>137</v>
      </c>
      <c r="D7" s="4">
        <v>177</v>
      </c>
      <c r="E7" s="4">
        <v>108</v>
      </c>
      <c r="F7" s="4">
        <v>556</v>
      </c>
      <c r="G7" s="9">
        <v>5748</v>
      </c>
      <c r="I7" s="23"/>
      <c r="J7" s="23"/>
      <c r="K7" s="23"/>
      <c r="L7" s="23"/>
      <c r="M7" s="23"/>
      <c r="N7" s="23"/>
      <c r="O7" s="23"/>
      <c r="P7" s="23"/>
    </row>
    <row r="8" spans="1:21">
      <c r="A8" s="4">
        <v>2008</v>
      </c>
      <c r="B8" s="4">
        <v>140</v>
      </c>
      <c r="C8" s="4">
        <v>110</v>
      </c>
      <c r="D8" s="4">
        <v>207</v>
      </c>
      <c r="E8" s="4">
        <v>139</v>
      </c>
      <c r="F8" s="4">
        <v>596</v>
      </c>
      <c r="G8" s="9">
        <v>6246</v>
      </c>
      <c r="I8" s="23"/>
      <c r="J8" s="23"/>
      <c r="K8" s="23"/>
      <c r="L8" s="23"/>
      <c r="M8" s="23"/>
      <c r="N8" s="23"/>
      <c r="O8" s="23"/>
      <c r="P8" s="23"/>
    </row>
    <row r="9" spans="1:21">
      <c r="A9" s="4">
        <v>2009</v>
      </c>
      <c r="B9" s="4">
        <v>123</v>
      </c>
      <c r="C9" s="4">
        <v>111</v>
      </c>
      <c r="D9" s="4">
        <v>143</v>
      </c>
      <c r="E9" s="4">
        <v>100</v>
      </c>
      <c r="F9" s="4">
        <v>477</v>
      </c>
      <c r="G9" s="9">
        <v>5175</v>
      </c>
      <c r="I9" s="23"/>
      <c r="J9" s="23"/>
      <c r="K9" s="23"/>
      <c r="L9" s="23"/>
      <c r="M9" s="23"/>
      <c r="N9" s="23"/>
      <c r="O9" s="23"/>
      <c r="P9" s="23"/>
    </row>
    <row r="10" spans="1:21">
      <c r="A10" s="4">
        <v>2010</v>
      </c>
      <c r="B10" s="4">
        <v>120</v>
      </c>
      <c r="C10" s="4">
        <v>127</v>
      </c>
      <c r="D10" s="4">
        <v>137</v>
      </c>
      <c r="E10" s="4">
        <v>91</v>
      </c>
      <c r="F10" s="4">
        <v>475</v>
      </c>
      <c r="G10" s="9">
        <v>5062</v>
      </c>
      <c r="I10" s="23"/>
      <c r="J10" s="23"/>
      <c r="K10" s="23"/>
      <c r="L10" s="23"/>
      <c r="M10" s="23"/>
      <c r="N10" s="23"/>
      <c r="O10" s="23"/>
      <c r="P10" s="23"/>
    </row>
    <row r="11" spans="1:21">
      <c r="A11" s="4">
        <v>2011</v>
      </c>
      <c r="B11" s="4">
        <v>155</v>
      </c>
      <c r="C11" s="24">
        <v>100</v>
      </c>
      <c r="D11" s="24">
        <v>147</v>
      </c>
      <c r="E11" s="24">
        <v>110</v>
      </c>
      <c r="F11" s="24">
        <v>512</v>
      </c>
      <c r="G11" s="9">
        <v>5040</v>
      </c>
      <c r="H11" s="24"/>
      <c r="I11" s="23"/>
      <c r="J11" s="23"/>
      <c r="K11" s="23"/>
      <c r="L11" s="23"/>
      <c r="M11" s="23"/>
      <c r="N11" s="23"/>
      <c r="O11" s="23"/>
      <c r="P11" s="23"/>
    </row>
    <row r="12" spans="1:21">
      <c r="A12" s="4">
        <v>2012</v>
      </c>
      <c r="B12" s="4">
        <v>107</v>
      </c>
      <c r="C12" s="24">
        <v>128</v>
      </c>
      <c r="D12" s="24">
        <v>116</v>
      </c>
      <c r="E12" s="24">
        <v>109</v>
      </c>
      <c r="F12" s="24">
        <v>460</v>
      </c>
      <c r="G12" s="9">
        <v>5261</v>
      </c>
      <c r="H12" s="24"/>
      <c r="I12" s="23"/>
      <c r="J12" s="23"/>
      <c r="K12" s="23"/>
      <c r="L12" s="23"/>
      <c r="M12" s="23"/>
      <c r="N12" s="23"/>
      <c r="O12" s="23"/>
      <c r="P12" s="23"/>
    </row>
    <row r="13" spans="1:21">
      <c r="A13" s="4">
        <v>2013</v>
      </c>
      <c r="B13" s="4">
        <v>136</v>
      </c>
      <c r="C13" s="24">
        <v>116</v>
      </c>
      <c r="D13" s="24">
        <v>138</v>
      </c>
      <c r="E13" s="24">
        <v>88</v>
      </c>
      <c r="F13" s="24">
        <v>478</v>
      </c>
      <c r="G13" s="9">
        <v>5069</v>
      </c>
      <c r="H13" s="24"/>
      <c r="I13" s="23"/>
      <c r="J13" s="23"/>
      <c r="K13" s="23"/>
      <c r="L13" s="23"/>
      <c r="M13" s="23"/>
      <c r="N13" s="23"/>
      <c r="O13" s="23"/>
      <c r="P13" s="23"/>
    </row>
    <row r="14" spans="1:21">
      <c r="A14" s="4">
        <v>2014</v>
      </c>
      <c r="B14" s="24">
        <v>109</v>
      </c>
      <c r="C14" s="24">
        <v>116</v>
      </c>
      <c r="D14" s="24">
        <v>180</v>
      </c>
      <c r="E14" s="24">
        <v>79</v>
      </c>
      <c r="F14" s="24">
        <v>484</v>
      </c>
      <c r="G14" s="9">
        <v>4860</v>
      </c>
      <c r="H14" s="24"/>
      <c r="I14" s="49"/>
      <c r="J14" s="56"/>
      <c r="K14" s="49"/>
      <c r="L14" s="49"/>
      <c r="M14" s="49"/>
      <c r="N14" s="49"/>
      <c r="O14" s="49"/>
      <c r="P14" s="49"/>
      <c r="Q14" s="49"/>
      <c r="R14" s="56"/>
      <c r="S14" s="34"/>
      <c r="T14" s="34"/>
      <c r="U14" s="34"/>
    </row>
    <row r="15" spans="1:21">
      <c r="A15" s="4">
        <v>2015</v>
      </c>
      <c r="B15" s="24">
        <v>111</v>
      </c>
      <c r="C15" s="24">
        <v>102</v>
      </c>
      <c r="D15" s="24">
        <v>124</v>
      </c>
      <c r="E15" s="24">
        <v>55</v>
      </c>
      <c r="F15" s="24">
        <v>392</v>
      </c>
      <c r="G15" s="9">
        <v>3801</v>
      </c>
      <c r="H15" s="24"/>
      <c r="K15" s="23"/>
      <c r="L15" s="23"/>
      <c r="M15" s="23"/>
      <c r="N15" s="23"/>
      <c r="O15" s="23"/>
      <c r="P15" s="23"/>
    </row>
    <row r="16" spans="1:21">
      <c r="A16" s="4">
        <v>2016</v>
      </c>
      <c r="B16" s="24">
        <v>132</v>
      </c>
      <c r="C16" s="24">
        <v>102</v>
      </c>
      <c r="D16" s="24">
        <v>136</v>
      </c>
      <c r="E16" s="24">
        <v>106</v>
      </c>
      <c r="F16" s="24">
        <v>476</v>
      </c>
      <c r="G16" s="9">
        <v>4223</v>
      </c>
      <c r="H16" s="24"/>
      <c r="I16" s="23"/>
      <c r="J16" s="23"/>
      <c r="K16" s="23"/>
      <c r="L16" s="23"/>
      <c r="M16" s="23"/>
      <c r="N16" s="23"/>
      <c r="O16" s="23"/>
      <c r="P16" s="23"/>
    </row>
    <row r="17" spans="1:16">
      <c r="A17" s="4">
        <v>2017</v>
      </c>
      <c r="B17" s="24">
        <v>148</v>
      </c>
      <c r="C17" s="24">
        <v>135</v>
      </c>
      <c r="D17" s="24">
        <v>98</v>
      </c>
      <c r="E17" s="24">
        <v>84</v>
      </c>
      <c r="F17" s="24">
        <v>465</v>
      </c>
      <c r="G17" s="24">
        <v>4553</v>
      </c>
      <c r="H17" s="24"/>
      <c r="I17" s="23"/>
      <c r="J17" s="23"/>
      <c r="K17" s="23"/>
      <c r="L17" s="23"/>
      <c r="M17" s="23"/>
      <c r="N17" s="23"/>
      <c r="O17" s="23"/>
      <c r="P17" s="23"/>
    </row>
    <row r="18" spans="1:16">
      <c r="A18" s="4">
        <v>2018</v>
      </c>
      <c r="B18" s="24">
        <v>140</v>
      </c>
      <c r="C18" s="24">
        <v>117</v>
      </c>
      <c r="D18" s="24">
        <v>132</v>
      </c>
      <c r="E18" s="24">
        <v>83</v>
      </c>
      <c r="F18" s="24">
        <v>472</v>
      </c>
      <c r="G18" s="24">
        <v>5023</v>
      </c>
      <c r="H18" s="24"/>
      <c r="I18" s="23"/>
      <c r="J18" s="23"/>
      <c r="K18" s="23"/>
      <c r="L18" s="23"/>
      <c r="M18" s="23"/>
      <c r="N18" s="23"/>
      <c r="O18" s="23"/>
      <c r="P18" s="23"/>
    </row>
    <row r="19" spans="1:16">
      <c r="A19" s="4">
        <v>2019</v>
      </c>
      <c r="B19" s="24">
        <v>140</v>
      </c>
      <c r="C19" s="24">
        <v>127</v>
      </c>
      <c r="D19" s="24">
        <v>122</v>
      </c>
      <c r="E19" s="24">
        <v>96</v>
      </c>
      <c r="F19" s="24">
        <v>485</v>
      </c>
      <c r="G19" s="24">
        <v>5015</v>
      </c>
      <c r="H19" s="24"/>
      <c r="I19" s="23"/>
      <c r="J19" s="23"/>
      <c r="K19" s="23"/>
      <c r="L19" s="23"/>
      <c r="M19" s="23"/>
      <c r="N19" s="23"/>
      <c r="O19" s="23"/>
      <c r="P19" s="23"/>
    </row>
    <row r="20" spans="1:16">
      <c r="A20" s="4">
        <v>2020</v>
      </c>
      <c r="B20" s="24">
        <v>118</v>
      </c>
      <c r="C20" s="24">
        <v>116</v>
      </c>
      <c r="D20" s="24">
        <v>114</v>
      </c>
      <c r="E20" s="24">
        <v>89</v>
      </c>
      <c r="F20" s="24">
        <v>437</v>
      </c>
      <c r="G20" s="24">
        <v>4829</v>
      </c>
      <c r="H20" s="24"/>
      <c r="I20" s="23"/>
      <c r="J20" s="23"/>
      <c r="K20" s="23"/>
      <c r="L20" s="23"/>
      <c r="M20" s="23"/>
      <c r="N20" s="23"/>
      <c r="O20" s="23"/>
      <c r="P20" s="23"/>
    </row>
    <row r="21" spans="1:16">
      <c r="A21" s="4">
        <v>2021</v>
      </c>
      <c r="B21" s="24">
        <v>156</v>
      </c>
      <c r="C21" s="24">
        <v>120</v>
      </c>
      <c r="D21" s="24">
        <v>124</v>
      </c>
      <c r="E21" s="24">
        <v>107</v>
      </c>
      <c r="F21" s="24">
        <v>507</v>
      </c>
      <c r="G21" s="24">
        <v>5490</v>
      </c>
      <c r="H21" s="24"/>
      <c r="I21" s="23"/>
      <c r="J21" s="23"/>
      <c r="K21" s="23"/>
      <c r="L21" s="23"/>
      <c r="M21" s="23"/>
      <c r="N21" s="23"/>
      <c r="O21" s="23"/>
      <c r="P21" s="23"/>
    </row>
    <row r="22" spans="1:16">
      <c r="A22" s="4">
        <v>2022</v>
      </c>
      <c r="B22" s="24">
        <v>138</v>
      </c>
      <c r="C22" s="24">
        <v>110</v>
      </c>
      <c r="D22" s="24">
        <v>129</v>
      </c>
      <c r="E22" s="24">
        <v>105</v>
      </c>
      <c r="F22" s="24">
        <v>482</v>
      </c>
      <c r="G22" s="24">
        <v>5900</v>
      </c>
      <c r="H22" s="24"/>
      <c r="I22" s="23"/>
      <c r="J22" s="23"/>
      <c r="K22" s="23"/>
      <c r="L22" s="23"/>
      <c r="M22" s="23"/>
      <c r="N22" s="23"/>
      <c r="O22" s="23"/>
      <c r="P22" s="23"/>
    </row>
    <row r="23" spans="1:16">
      <c r="B23" s="24"/>
      <c r="C23" s="24"/>
      <c r="D23" s="24"/>
      <c r="E23" s="24"/>
      <c r="F23" s="25"/>
      <c r="G23" s="25"/>
      <c r="H23" s="25"/>
      <c r="I23" s="23"/>
      <c r="J23" s="23"/>
      <c r="K23" s="23"/>
      <c r="L23" s="23"/>
      <c r="M23" s="23"/>
      <c r="N23" s="23"/>
      <c r="O23" s="23"/>
      <c r="P23" s="23"/>
    </row>
    <row r="24" spans="1:16">
      <c r="A24" s="26" t="s">
        <v>111</v>
      </c>
      <c r="C24" s="5"/>
    </row>
    <row r="25" spans="1:16">
      <c r="A25" s="55" t="s">
        <v>112</v>
      </c>
      <c r="C25" s="5"/>
    </row>
    <row r="26" spans="1:16">
      <c r="A26" s="55" t="s">
        <v>113</v>
      </c>
      <c r="C26" s="5"/>
    </row>
  </sheetData>
  <phoneticPr fontId="3" type="noConversion"/>
  <pageMargins left="0.78740157499999996" right="0.78740157499999996" top="0.984251969" bottom="0.984251969" header="0.4921259845" footer="0.4921259845"/>
  <pageSetup paperSize="9" orientation="portrait" r:id="rId1"/>
  <headerFooter alignWithMargins="0">
    <oddHeader>&amp;C&amp;F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110" zoomScaleNormal="110" workbookViewId="0">
      <selection activeCell="A54" sqref="A54"/>
    </sheetView>
  </sheetViews>
  <sheetFormatPr baseColWidth="10" defaultRowHeight="12.75"/>
  <cols>
    <col min="1" max="1" width="50.140625" style="1" customWidth="1"/>
    <col min="2" max="2" width="12.7109375" style="4" bestFit="1" customWidth="1"/>
    <col min="3" max="3" width="9.140625" style="4" bestFit="1" customWidth="1"/>
    <col min="4" max="4" width="11.5703125" style="4" bestFit="1" customWidth="1"/>
    <col min="5" max="5" width="9.140625" style="4" bestFit="1" customWidth="1"/>
    <col min="6" max="6" width="10.140625" style="2" bestFit="1" customWidth="1"/>
    <col min="7" max="7" width="14" style="4" customWidth="1"/>
    <col min="8" max="16384" width="11.42578125" style="1"/>
  </cols>
  <sheetData>
    <row r="1" spans="1:10">
      <c r="A1" s="2" t="s">
        <v>126</v>
      </c>
    </row>
    <row r="3" spans="1:10" ht="25.5">
      <c r="A3" s="6" t="s">
        <v>14</v>
      </c>
      <c r="B3" s="20" t="s">
        <v>46</v>
      </c>
      <c r="C3" s="20" t="s">
        <v>0</v>
      </c>
      <c r="D3" s="20" t="s">
        <v>45</v>
      </c>
      <c r="E3" s="20" t="s">
        <v>1</v>
      </c>
      <c r="F3" s="21" t="s">
        <v>2</v>
      </c>
      <c r="G3" s="22" t="s">
        <v>20</v>
      </c>
    </row>
    <row r="4" spans="1:10">
      <c r="A4" s="8" t="s">
        <v>70</v>
      </c>
      <c r="B4" s="24">
        <v>118</v>
      </c>
      <c r="C4" s="24">
        <v>169</v>
      </c>
      <c r="D4" s="24">
        <v>118</v>
      </c>
      <c r="E4" s="24">
        <v>87</v>
      </c>
      <c r="F4" s="24">
        <v>492</v>
      </c>
      <c r="G4" s="24">
        <v>4525</v>
      </c>
    </row>
    <row r="5" spans="1:10">
      <c r="A5" s="8" t="s">
        <v>69</v>
      </c>
      <c r="B5" s="24">
        <v>1374050</v>
      </c>
      <c r="C5" s="24">
        <v>1589005</v>
      </c>
      <c r="D5" s="24">
        <v>1425662.5</v>
      </c>
      <c r="E5" s="24">
        <v>1073590</v>
      </c>
      <c r="F5" s="24">
        <v>5462307.5</v>
      </c>
      <c r="G5" s="24">
        <v>74375547</v>
      </c>
    </row>
    <row r="6" spans="1:10">
      <c r="J6" s="43"/>
    </row>
    <row r="7" spans="1:10" ht="25.5">
      <c r="A7" s="6" t="s">
        <v>15</v>
      </c>
      <c r="B7" s="20" t="s">
        <v>46</v>
      </c>
      <c r="C7" s="20" t="s">
        <v>0</v>
      </c>
      <c r="D7" s="20" t="s">
        <v>45</v>
      </c>
      <c r="E7" s="20" t="s">
        <v>1</v>
      </c>
      <c r="F7" s="21" t="s">
        <v>2</v>
      </c>
      <c r="G7" s="22" t="s">
        <v>20</v>
      </c>
    </row>
    <row r="8" spans="1:10">
      <c r="A8" s="8" t="s">
        <v>70</v>
      </c>
      <c r="B8" s="24">
        <v>143</v>
      </c>
      <c r="C8" s="24">
        <v>151</v>
      </c>
      <c r="D8" s="24">
        <v>159</v>
      </c>
      <c r="E8" s="24">
        <v>110</v>
      </c>
      <c r="F8" s="24">
        <v>563</v>
      </c>
      <c r="G8" s="24">
        <v>4850</v>
      </c>
    </row>
    <row r="9" spans="1:10">
      <c r="A9" s="8" t="s">
        <v>69</v>
      </c>
      <c r="B9" s="24">
        <v>1685100</v>
      </c>
      <c r="C9" s="24">
        <v>1477250</v>
      </c>
      <c r="D9" s="24">
        <v>1879100</v>
      </c>
      <c r="E9" s="24">
        <v>1350100</v>
      </c>
      <c r="F9" s="24">
        <v>6391550</v>
      </c>
      <c r="G9" s="24">
        <v>79753332</v>
      </c>
      <c r="J9" s="43"/>
    </row>
    <row r="10" spans="1:10">
      <c r="A10" s="7"/>
      <c r="B10" s="34"/>
      <c r="C10" s="34"/>
      <c r="D10" s="34"/>
      <c r="E10" s="34"/>
      <c r="F10" s="38"/>
      <c r="G10" s="34"/>
    </row>
    <row r="11" spans="1:10" ht="25.5">
      <c r="A11" s="6" t="s">
        <v>18</v>
      </c>
      <c r="B11" s="20" t="s">
        <v>46</v>
      </c>
      <c r="C11" s="20" t="s">
        <v>0</v>
      </c>
      <c r="D11" s="20" t="s">
        <v>45</v>
      </c>
      <c r="E11" s="20" t="s">
        <v>1</v>
      </c>
      <c r="F11" s="21" t="s">
        <v>2</v>
      </c>
      <c r="G11" s="22" t="s">
        <v>20</v>
      </c>
    </row>
    <row r="12" spans="1:10">
      <c r="A12" s="8" t="s">
        <v>70</v>
      </c>
      <c r="B12" s="24">
        <v>112</v>
      </c>
      <c r="C12" s="24">
        <v>109</v>
      </c>
      <c r="D12" s="24">
        <v>180</v>
      </c>
      <c r="E12" s="24">
        <v>78</v>
      </c>
      <c r="F12" s="24">
        <v>479</v>
      </c>
      <c r="G12" s="24">
        <v>4774</v>
      </c>
    </row>
    <row r="13" spans="1:10">
      <c r="A13" s="8" t="s">
        <v>69</v>
      </c>
      <c r="B13" s="24">
        <v>1350875</v>
      </c>
      <c r="C13" s="24">
        <v>1419475</v>
      </c>
      <c r="D13" s="24">
        <v>2289400</v>
      </c>
      <c r="E13" s="24">
        <v>982650</v>
      </c>
      <c r="F13" s="24">
        <v>6042400</v>
      </c>
      <c r="G13" s="24">
        <v>79921276</v>
      </c>
      <c r="J13" s="43"/>
    </row>
    <row r="15" spans="1:10" ht="25.5">
      <c r="A15" s="6" t="s">
        <v>21</v>
      </c>
      <c r="B15" s="20" t="s">
        <v>46</v>
      </c>
      <c r="C15" s="20" t="s">
        <v>0</v>
      </c>
      <c r="D15" s="20" t="s">
        <v>45</v>
      </c>
      <c r="E15" s="20" t="s">
        <v>1</v>
      </c>
      <c r="F15" s="21" t="s">
        <v>2</v>
      </c>
      <c r="G15" s="22" t="s">
        <v>20</v>
      </c>
    </row>
    <row r="16" spans="1:10">
      <c r="A16" s="8" t="s">
        <v>70</v>
      </c>
      <c r="B16" s="4">
        <v>97</v>
      </c>
      <c r="C16" s="4">
        <v>106</v>
      </c>
      <c r="D16" s="4">
        <v>123</v>
      </c>
      <c r="E16" s="4">
        <v>51</v>
      </c>
      <c r="F16" s="4">
        <v>377</v>
      </c>
      <c r="G16" s="9">
        <v>3660</v>
      </c>
    </row>
    <row r="17" spans="1:10">
      <c r="A17" s="8" t="s">
        <v>69</v>
      </c>
      <c r="B17" s="42">
        <v>1462225</v>
      </c>
      <c r="C17" s="42">
        <v>1726800</v>
      </c>
      <c r="D17" s="42">
        <v>1937784.9</v>
      </c>
      <c r="E17" s="9">
        <v>874250</v>
      </c>
      <c r="F17" s="42">
        <v>6001059.9000000004</v>
      </c>
      <c r="G17" s="9">
        <v>70445260</v>
      </c>
      <c r="J17" s="43"/>
    </row>
    <row r="18" spans="1:10">
      <c r="A18" s="3"/>
      <c r="G18" s="24"/>
    </row>
    <row r="19" spans="1:10" ht="25.5">
      <c r="A19" s="6" t="s">
        <v>48</v>
      </c>
      <c r="B19" s="20" t="s">
        <v>46</v>
      </c>
      <c r="C19" s="20" t="s">
        <v>0</v>
      </c>
      <c r="D19" s="20" t="s">
        <v>45</v>
      </c>
      <c r="E19" s="20" t="s">
        <v>1</v>
      </c>
      <c r="F19" s="21" t="s">
        <v>2</v>
      </c>
      <c r="G19" s="22" t="s">
        <v>20</v>
      </c>
    </row>
    <row r="20" spans="1:10">
      <c r="A20" s="8" t="s">
        <v>70</v>
      </c>
      <c r="B20" s="24">
        <v>138</v>
      </c>
      <c r="C20" s="24">
        <v>99</v>
      </c>
      <c r="D20" s="24">
        <v>139</v>
      </c>
      <c r="E20" s="24">
        <v>105</v>
      </c>
      <c r="F20" s="24">
        <v>481</v>
      </c>
      <c r="G20" s="9">
        <v>4186</v>
      </c>
    </row>
    <row r="21" spans="1:10">
      <c r="A21" s="8" t="s">
        <v>69</v>
      </c>
      <c r="B21" s="24">
        <v>2106192</v>
      </c>
      <c r="C21" s="24">
        <v>1774200</v>
      </c>
      <c r="D21" s="24">
        <v>2354106.17</v>
      </c>
      <c r="E21" s="24">
        <v>1825200</v>
      </c>
      <c r="F21" s="24">
        <v>8059698.1699999999</v>
      </c>
      <c r="G21" s="9">
        <v>83293028</v>
      </c>
      <c r="J21" s="43"/>
    </row>
    <row r="22" spans="1:10">
      <c r="F22" s="39"/>
    </row>
    <row r="23" spans="1:10" ht="25.5">
      <c r="A23" s="6" t="s">
        <v>66</v>
      </c>
      <c r="B23" s="20" t="s">
        <v>46</v>
      </c>
      <c r="C23" s="20" t="s">
        <v>0</v>
      </c>
      <c r="D23" s="20" t="s">
        <v>45</v>
      </c>
      <c r="E23" s="20" t="s">
        <v>1</v>
      </c>
      <c r="F23" s="21" t="s">
        <v>2</v>
      </c>
      <c r="G23" s="22" t="s">
        <v>20</v>
      </c>
    </row>
    <row r="24" spans="1:10">
      <c r="A24" s="8" t="s">
        <v>70</v>
      </c>
      <c r="B24" s="24">
        <v>152</v>
      </c>
      <c r="C24" s="24">
        <v>133</v>
      </c>
      <c r="D24" s="24">
        <v>95</v>
      </c>
      <c r="E24" s="24">
        <v>83</v>
      </c>
      <c r="F24" s="24">
        <v>463</v>
      </c>
      <c r="G24" s="9">
        <v>4407</v>
      </c>
    </row>
    <row r="25" spans="1:10">
      <c r="A25" s="8" t="s">
        <v>69</v>
      </c>
      <c r="B25" s="24">
        <v>2817008</v>
      </c>
      <c r="C25" s="24">
        <v>2727300</v>
      </c>
      <c r="D25" s="24">
        <v>1898400</v>
      </c>
      <c r="E25" s="24">
        <v>1645500</v>
      </c>
      <c r="F25" s="24">
        <v>9088208</v>
      </c>
      <c r="G25" s="9">
        <v>120597555</v>
      </c>
      <c r="J25" s="43"/>
    </row>
    <row r="26" spans="1:10">
      <c r="F26" s="39"/>
    </row>
    <row r="27" spans="1:10" ht="25.5">
      <c r="A27" s="6" t="s">
        <v>71</v>
      </c>
      <c r="B27" s="20" t="s">
        <v>46</v>
      </c>
      <c r="C27" s="20" t="s">
        <v>0</v>
      </c>
      <c r="D27" s="20" t="s">
        <v>45</v>
      </c>
      <c r="E27" s="20" t="s">
        <v>1</v>
      </c>
      <c r="F27" s="21" t="s">
        <v>2</v>
      </c>
      <c r="G27" s="22" t="s">
        <v>20</v>
      </c>
      <c r="H27" s="22" t="s">
        <v>106</v>
      </c>
      <c r="I27" s="22"/>
    </row>
    <row r="28" spans="1:10">
      <c r="A28" s="8" t="s">
        <v>70</v>
      </c>
      <c r="B28" s="24">
        <v>142</v>
      </c>
      <c r="C28" s="24">
        <v>115</v>
      </c>
      <c r="D28" s="24">
        <v>132</v>
      </c>
      <c r="E28" s="24">
        <v>78</v>
      </c>
      <c r="F28" s="24">
        <v>467</v>
      </c>
      <c r="G28" s="51" t="s">
        <v>107</v>
      </c>
      <c r="H28" s="9">
        <v>4892</v>
      </c>
    </row>
    <row r="29" spans="1:10">
      <c r="A29" s="8" t="s">
        <v>69</v>
      </c>
      <c r="B29" s="24">
        <v>2985660</v>
      </c>
      <c r="C29" s="24">
        <v>2477700</v>
      </c>
      <c r="D29" s="24">
        <v>2910900</v>
      </c>
      <c r="E29" s="24">
        <v>1740300</v>
      </c>
      <c r="F29" s="24">
        <v>10114560</v>
      </c>
      <c r="G29" s="51" t="s">
        <v>107</v>
      </c>
      <c r="H29" s="9">
        <v>151921060</v>
      </c>
      <c r="J29" s="43"/>
    </row>
    <row r="30" spans="1:10">
      <c r="H30" s="24"/>
    </row>
    <row r="31" spans="1:10" ht="25.5">
      <c r="A31" s="6" t="s">
        <v>97</v>
      </c>
      <c r="B31" s="20" t="s">
        <v>46</v>
      </c>
      <c r="C31" s="20" t="s">
        <v>0</v>
      </c>
      <c r="D31" s="20" t="s">
        <v>45</v>
      </c>
      <c r="E31" s="20" t="s">
        <v>1</v>
      </c>
      <c r="F31" s="21" t="s">
        <v>2</v>
      </c>
      <c r="G31" s="22" t="s">
        <v>20</v>
      </c>
      <c r="H31" s="22" t="s">
        <v>106</v>
      </c>
    </row>
    <row r="32" spans="1:10">
      <c r="A32" s="8" t="s">
        <v>70</v>
      </c>
      <c r="B32" s="24">
        <v>140</v>
      </c>
      <c r="C32" s="24">
        <v>125</v>
      </c>
      <c r="D32" s="24">
        <v>120</v>
      </c>
      <c r="E32" s="24">
        <v>96</v>
      </c>
      <c r="F32" s="24">
        <v>481</v>
      </c>
      <c r="G32" s="51" t="s">
        <v>107</v>
      </c>
      <c r="H32" s="24">
        <v>4860</v>
      </c>
    </row>
    <row r="33" spans="1:8">
      <c r="A33" s="8" t="s">
        <v>69</v>
      </c>
      <c r="B33" s="24">
        <v>3000450</v>
      </c>
      <c r="C33" s="24">
        <v>2711100</v>
      </c>
      <c r="D33" s="24">
        <v>2596800</v>
      </c>
      <c r="E33" s="24">
        <v>2156100</v>
      </c>
      <c r="F33" s="24">
        <v>10464450</v>
      </c>
      <c r="G33" s="51" t="s">
        <v>107</v>
      </c>
      <c r="H33" s="24">
        <v>154115460</v>
      </c>
    </row>
    <row r="34" spans="1:8">
      <c r="A34" s="8"/>
      <c r="B34" s="24"/>
      <c r="C34" s="24"/>
      <c r="D34" s="24"/>
      <c r="E34" s="24"/>
      <c r="F34" s="24"/>
      <c r="G34" s="24"/>
      <c r="H34" s="24"/>
    </row>
    <row r="35" spans="1:8" ht="25.5">
      <c r="A35" s="6" t="s">
        <v>98</v>
      </c>
      <c r="B35" s="20" t="s">
        <v>46</v>
      </c>
      <c r="C35" s="20" t="s">
        <v>0</v>
      </c>
      <c r="D35" s="20" t="s">
        <v>45</v>
      </c>
      <c r="E35" s="20" t="s">
        <v>1</v>
      </c>
      <c r="F35" s="21" t="s">
        <v>2</v>
      </c>
      <c r="G35" s="22" t="s">
        <v>20</v>
      </c>
      <c r="H35" s="22" t="s">
        <v>106</v>
      </c>
    </row>
    <row r="36" spans="1:8">
      <c r="A36" s="8" t="s">
        <v>70</v>
      </c>
      <c r="B36" s="24">
        <v>119</v>
      </c>
      <c r="C36" s="24">
        <v>116</v>
      </c>
      <c r="D36" s="24">
        <v>113</v>
      </c>
      <c r="E36" s="24">
        <v>89</v>
      </c>
      <c r="F36" s="24">
        <v>437</v>
      </c>
      <c r="G36" s="51" t="s">
        <v>107</v>
      </c>
      <c r="H36" s="24">
        <v>4711</v>
      </c>
    </row>
    <row r="37" spans="1:8">
      <c r="A37" s="8" t="s">
        <v>69</v>
      </c>
      <c r="B37" s="24">
        <v>2525100</v>
      </c>
      <c r="C37" s="24">
        <v>2527800</v>
      </c>
      <c r="D37" s="24">
        <v>2437500</v>
      </c>
      <c r="E37" s="24">
        <v>1955400</v>
      </c>
      <c r="F37" s="24">
        <v>9445800</v>
      </c>
      <c r="G37" s="51" t="s">
        <v>107</v>
      </c>
      <c r="H37" s="24">
        <v>153003858</v>
      </c>
    </row>
    <row r="38" spans="1:8">
      <c r="A38" s="8"/>
      <c r="B38" s="24"/>
      <c r="C38" s="24"/>
      <c r="D38" s="24"/>
      <c r="E38" s="24"/>
      <c r="F38" s="24"/>
      <c r="G38" s="9"/>
      <c r="H38" s="24"/>
    </row>
    <row r="39" spans="1:8" ht="25.5">
      <c r="A39" s="6" t="s">
        <v>99</v>
      </c>
      <c r="B39" s="20" t="s">
        <v>46</v>
      </c>
      <c r="C39" s="20" t="s">
        <v>0</v>
      </c>
      <c r="D39" s="20" t="s">
        <v>45</v>
      </c>
      <c r="E39" s="20" t="s">
        <v>1</v>
      </c>
      <c r="F39" s="21" t="s">
        <v>2</v>
      </c>
      <c r="G39" s="22" t="s">
        <v>20</v>
      </c>
      <c r="H39" s="22" t="s">
        <v>106</v>
      </c>
    </row>
    <row r="40" spans="1:8">
      <c r="A40" s="8" t="s">
        <v>70</v>
      </c>
      <c r="B40" s="24">
        <v>151</v>
      </c>
      <c r="C40" s="24">
        <v>119</v>
      </c>
      <c r="D40" s="24">
        <v>125</v>
      </c>
      <c r="E40" s="24">
        <v>105</v>
      </c>
      <c r="F40" s="24">
        <v>500</v>
      </c>
      <c r="G40" s="51" t="s">
        <v>107</v>
      </c>
      <c r="H40" s="24">
        <v>5131</v>
      </c>
    </row>
    <row r="41" spans="1:8">
      <c r="A41" s="8" t="s">
        <v>69</v>
      </c>
      <c r="B41" s="24">
        <v>3217800</v>
      </c>
      <c r="C41" s="24">
        <v>2651100</v>
      </c>
      <c r="D41" s="24">
        <v>2785200</v>
      </c>
      <c r="E41" s="24">
        <v>2403300</v>
      </c>
      <c r="F41" s="24">
        <v>11057400</v>
      </c>
      <c r="G41" s="51" t="s">
        <v>107</v>
      </c>
      <c r="H41" s="24">
        <v>164499860</v>
      </c>
    </row>
    <row r="42" spans="1:8">
      <c r="A42" s="8"/>
      <c r="B42" s="24"/>
      <c r="C42" s="24"/>
      <c r="D42" s="24"/>
      <c r="E42" s="24"/>
      <c r="F42" s="24"/>
      <c r="G42" s="9"/>
      <c r="H42" s="24"/>
    </row>
    <row r="43" spans="1:8" ht="25.5">
      <c r="A43" s="6" t="s">
        <v>100</v>
      </c>
      <c r="B43" s="20" t="s">
        <v>46</v>
      </c>
      <c r="C43" s="20" t="s">
        <v>0</v>
      </c>
      <c r="D43" s="20" t="s">
        <v>45</v>
      </c>
      <c r="E43" s="20" t="s">
        <v>1</v>
      </c>
      <c r="F43" s="21" t="s">
        <v>2</v>
      </c>
      <c r="G43" s="22" t="s">
        <v>20</v>
      </c>
      <c r="H43" s="22" t="s">
        <v>106</v>
      </c>
    </row>
    <row r="44" spans="1:8">
      <c r="A44" s="8" t="s">
        <v>70</v>
      </c>
      <c r="B44" s="24">
        <v>138</v>
      </c>
      <c r="C44" s="24">
        <v>110</v>
      </c>
      <c r="D44" s="24">
        <v>130</v>
      </c>
      <c r="E44" s="24">
        <v>103</v>
      </c>
      <c r="F44" s="24">
        <v>481</v>
      </c>
      <c r="G44" s="51" t="s">
        <v>107</v>
      </c>
      <c r="H44" s="24">
        <v>5939</v>
      </c>
    </row>
    <row r="45" spans="1:8">
      <c r="A45" s="8" t="s">
        <v>69</v>
      </c>
      <c r="B45" s="24">
        <v>3048200</v>
      </c>
      <c r="C45" s="24">
        <v>2370000</v>
      </c>
      <c r="D45" s="24">
        <v>2904000</v>
      </c>
      <c r="E45" s="24">
        <v>2344800</v>
      </c>
      <c r="F45" s="24">
        <v>10667000</v>
      </c>
      <c r="G45" s="51" t="s">
        <v>107</v>
      </c>
      <c r="H45" s="24">
        <v>195440612</v>
      </c>
    </row>
    <row r="48" spans="1:8">
      <c r="A48" s="3" t="s">
        <v>124</v>
      </c>
    </row>
    <row r="49" spans="1:1">
      <c r="A49" s="3" t="s">
        <v>125</v>
      </c>
    </row>
  </sheetData>
  <phoneticPr fontId="0" type="noConversion"/>
  <pageMargins left="0.78740157499999996" right="0.78740157499999996" top="0.984251969" bottom="0.984251969" header="0.4921259845" footer="0.4921259845"/>
  <pageSetup paperSize="9" scale="71" fitToHeight="0" orientation="landscape" cellComments="asDisplayed" horizontalDpi="2400" verticalDpi="2400" r:id="rId1"/>
  <headerFooter alignWithMargins="0">
    <oddHeader>&amp;C&amp;F&gt;&amp;A</oddHeader>
  </headerFooter>
  <rowBreaks count="1" manualBreakCount="1">
    <brk id="1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workbookViewId="0">
      <pane ySplit="1" topLeftCell="A2" activePane="bottomLeft" state="frozen"/>
      <selection pane="bottomLeft" activeCell="J201" sqref="J201"/>
    </sheetView>
  </sheetViews>
  <sheetFormatPr baseColWidth="10" defaultRowHeight="12.75"/>
  <cols>
    <col min="1" max="2" width="11.42578125" style="4"/>
    <col min="3" max="3" width="38.42578125" style="4" customWidth="1"/>
    <col min="4" max="4" width="11.42578125" style="9"/>
    <col min="5" max="16384" width="11.42578125" style="4"/>
  </cols>
  <sheetData>
    <row r="1" spans="1:4">
      <c r="A1" s="2" t="s">
        <v>55</v>
      </c>
      <c r="B1" s="2" t="s">
        <v>56</v>
      </c>
      <c r="C1" s="2" t="s">
        <v>57</v>
      </c>
      <c r="D1" s="39" t="s">
        <v>58</v>
      </c>
    </row>
    <row r="2" spans="1:4">
      <c r="A2" s="4">
        <v>2012</v>
      </c>
      <c r="B2" s="4" t="s">
        <v>59</v>
      </c>
      <c r="C2" s="4" t="s">
        <v>64</v>
      </c>
      <c r="D2" s="9">
        <v>135</v>
      </c>
    </row>
    <row r="3" spans="1:4">
      <c r="A3" s="4">
        <v>2012</v>
      </c>
      <c r="B3" s="4" t="s">
        <v>60</v>
      </c>
      <c r="C3" s="4" t="s">
        <v>64</v>
      </c>
      <c r="D3" s="9">
        <v>111</v>
      </c>
    </row>
    <row r="4" spans="1:4">
      <c r="A4" s="4">
        <v>2012</v>
      </c>
      <c r="B4" s="4" t="s">
        <v>61</v>
      </c>
      <c r="C4" s="4" t="s">
        <v>64</v>
      </c>
      <c r="D4" s="9">
        <v>130</v>
      </c>
    </row>
    <row r="5" spans="1:4">
      <c r="A5" s="4">
        <v>2012</v>
      </c>
      <c r="B5" s="4" t="s">
        <v>62</v>
      </c>
      <c r="C5" s="4" t="s">
        <v>64</v>
      </c>
      <c r="D5" s="9">
        <v>87</v>
      </c>
    </row>
    <row r="6" spans="1:4">
      <c r="A6" s="4">
        <v>2012</v>
      </c>
      <c r="B6" s="4" t="s">
        <v>22</v>
      </c>
      <c r="C6" s="4" t="s">
        <v>64</v>
      </c>
      <c r="D6" s="9">
        <v>463</v>
      </c>
    </row>
    <row r="7" spans="1:4">
      <c r="A7" s="4">
        <v>2012</v>
      </c>
      <c r="B7" s="4" t="s">
        <v>63</v>
      </c>
      <c r="C7" s="4" t="s">
        <v>64</v>
      </c>
      <c r="D7" s="9">
        <v>4456</v>
      </c>
    </row>
    <row r="8" spans="1:4">
      <c r="A8" s="4">
        <v>2012</v>
      </c>
      <c r="B8" s="4" t="s">
        <v>59</v>
      </c>
      <c r="C8" s="4" t="s">
        <v>115</v>
      </c>
      <c r="D8" s="9">
        <v>1781500</v>
      </c>
    </row>
    <row r="9" spans="1:4">
      <c r="A9" s="4">
        <v>2012</v>
      </c>
      <c r="B9" s="4" t="s">
        <v>60</v>
      </c>
      <c r="C9" s="4" t="s">
        <v>115</v>
      </c>
      <c r="D9" s="9">
        <v>1392750</v>
      </c>
    </row>
    <row r="10" spans="1:4">
      <c r="A10" s="4">
        <v>2012</v>
      </c>
      <c r="B10" s="4" t="s">
        <v>61</v>
      </c>
      <c r="C10" s="4" t="s">
        <v>115</v>
      </c>
      <c r="D10" s="9">
        <v>1602250</v>
      </c>
    </row>
    <row r="11" spans="1:4">
      <c r="A11" s="4">
        <v>2012</v>
      </c>
      <c r="B11" s="4" t="s">
        <v>62</v>
      </c>
      <c r="C11" s="4" t="s">
        <v>115</v>
      </c>
      <c r="D11" s="9">
        <v>1138683</v>
      </c>
    </row>
    <row r="12" spans="1:4">
      <c r="A12" s="4">
        <v>2012</v>
      </c>
      <c r="B12" s="4" t="s">
        <v>22</v>
      </c>
      <c r="C12" s="4" t="s">
        <v>115</v>
      </c>
      <c r="D12" s="9">
        <v>5915183</v>
      </c>
    </row>
    <row r="13" spans="1:4">
      <c r="A13" s="4">
        <v>2012</v>
      </c>
      <c r="B13" s="4" t="s">
        <v>63</v>
      </c>
      <c r="C13" s="4" t="s">
        <v>115</v>
      </c>
      <c r="D13" s="9">
        <v>72862939.5</v>
      </c>
    </row>
    <row r="14" spans="1:4">
      <c r="A14" s="4">
        <v>2012</v>
      </c>
      <c r="B14" s="4" t="s">
        <v>59</v>
      </c>
      <c r="C14" s="4" t="s">
        <v>89</v>
      </c>
      <c r="D14" s="9">
        <v>118</v>
      </c>
    </row>
    <row r="15" spans="1:4">
      <c r="A15" s="4">
        <v>2012</v>
      </c>
      <c r="B15" s="4" t="s">
        <v>60</v>
      </c>
      <c r="C15" s="4" t="s">
        <v>89</v>
      </c>
      <c r="D15" s="9">
        <v>169</v>
      </c>
    </row>
    <row r="16" spans="1:4">
      <c r="A16" s="4">
        <v>2012</v>
      </c>
      <c r="B16" s="4" t="s">
        <v>61</v>
      </c>
      <c r="C16" s="4" t="s">
        <v>89</v>
      </c>
      <c r="D16" s="9">
        <v>118</v>
      </c>
    </row>
    <row r="17" spans="1:4">
      <c r="A17" s="4">
        <v>2012</v>
      </c>
      <c r="B17" s="4" t="s">
        <v>62</v>
      </c>
      <c r="C17" s="4" t="s">
        <v>89</v>
      </c>
      <c r="D17" s="9">
        <v>87</v>
      </c>
    </row>
    <row r="18" spans="1:4">
      <c r="A18" s="4">
        <v>2012</v>
      </c>
      <c r="B18" s="4" t="s">
        <v>22</v>
      </c>
      <c r="C18" s="4" t="s">
        <v>89</v>
      </c>
      <c r="D18" s="9">
        <v>492</v>
      </c>
    </row>
    <row r="19" spans="1:4">
      <c r="A19" s="4">
        <v>2012</v>
      </c>
      <c r="B19" s="4" t="s">
        <v>63</v>
      </c>
      <c r="C19" s="4" t="s">
        <v>89</v>
      </c>
      <c r="D19" s="9">
        <v>4525</v>
      </c>
    </row>
    <row r="20" spans="1:4">
      <c r="A20" s="4">
        <v>2013</v>
      </c>
      <c r="B20" s="4" t="s">
        <v>59</v>
      </c>
      <c r="C20" s="4" t="s">
        <v>64</v>
      </c>
      <c r="D20" s="9">
        <v>101</v>
      </c>
    </row>
    <row r="21" spans="1:4">
      <c r="A21" s="4">
        <v>2013</v>
      </c>
      <c r="B21" s="4" t="s">
        <v>60</v>
      </c>
      <c r="C21" s="4" t="s">
        <v>64</v>
      </c>
      <c r="D21" s="9">
        <v>114</v>
      </c>
    </row>
    <row r="22" spans="1:4">
      <c r="A22" s="4">
        <v>2013</v>
      </c>
      <c r="B22" s="4" t="s">
        <v>61</v>
      </c>
      <c r="C22" s="4" t="s">
        <v>64</v>
      </c>
      <c r="D22" s="9">
        <v>134</v>
      </c>
    </row>
    <row r="23" spans="1:4">
      <c r="A23" s="4">
        <v>2013</v>
      </c>
      <c r="B23" s="4" t="s">
        <v>62</v>
      </c>
      <c r="C23" s="4" t="s">
        <v>64</v>
      </c>
      <c r="D23" s="9">
        <v>105</v>
      </c>
    </row>
    <row r="24" spans="1:4">
      <c r="A24" s="4">
        <v>2013</v>
      </c>
      <c r="B24" s="4" t="s">
        <v>22</v>
      </c>
      <c r="C24" s="4" t="s">
        <v>64</v>
      </c>
      <c r="D24" s="9">
        <v>454</v>
      </c>
    </row>
    <row r="25" spans="1:4">
      <c r="A25" s="4">
        <v>2013</v>
      </c>
      <c r="B25" s="4" t="s">
        <v>63</v>
      </c>
      <c r="C25" s="4" t="s">
        <v>64</v>
      </c>
      <c r="D25" s="9">
        <v>4847</v>
      </c>
    </row>
    <row r="26" spans="1:4">
      <c r="A26" s="4">
        <v>2013</v>
      </c>
      <c r="B26" s="4" t="s">
        <v>59</v>
      </c>
      <c r="C26" s="4" t="s">
        <v>115</v>
      </c>
      <c r="D26" s="9">
        <v>1267500</v>
      </c>
    </row>
    <row r="27" spans="1:4">
      <c r="A27" s="4">
        <v>2013</v>
      </c>
      <c r="B27" s="4" t="s">
        <v>60</v>
      </c>
      <c r="C27" s="4" t="s">
        <v>115</v>
      </c>
      <c r="D27" s="9">
        <v>1471155</v>
      </c>
    </row>
    <row r="28" spans="1:4">
      <c r="A28" s="4">
        <v>2013</v>
      </c>
      <c r="B28" s="4" t="s">
        <v>61</v>
      </c>
      <c r="C28" s="4" t="s">
        <v>115</v>
      </c>
      <c r="D28" s="9">
        <v>1692625</v>
      </c>
    </row>
    <row r="29" spans="1:4">
      <c r="A29" s="4">
        <v>2013</v>
      </c>
      <c r="B29" s="4" t="s">
        <v>62</v>
      </c>
      <c r="C29" s="4" t="s">
        <v>115</v>
      </c>
      <c r="D29" s="9">
        <v>1319040</v>
      </c>
    </row>
    <row r="30" spans="1:4">
      <c r="A30" s="4">
        <v>2013</v>
      </c>
      <c r="B30" s="4" t="s">
        <v>22</v>
      </c>
      <c r="C30" s="4" t="s">
        <v>115</v>
      </c>
      <c r="D30" s="9">
        <v>5750320</v>
      </c>
    </row>
    <row r="31" spans="1:4">
      <c r="A31" s="4">
        <v>2013</v>
      </c>
      <c r="B31" s="4" t="s">
        <v>63</v>
      </c>
      <c r="C31" s="4" t="s">
        <v>115</v>
      </c>
      <c r="D31" s="9">
        <v>80265587</v>
      </c>
    </row>
    <row r="32" spans="1:4">
      <c r="A32" s="4">
        <v>2014</v>
      </c>
      <c r="B32" s="4" t="s">
        <v>59</v>
      </c>
      <c r="C32" s="4" t="s">
        <v>64</v>
      </c>
      <c r="D32" s="9">
        <v>115</v>
      </c>
    </row>
    <row r="33" spans="1:4">
      <c r="A33" s="4">
        <v>2014</v>
      </c>
      <c r="B33" s="4" t="s">
        <v>60</v>
      </c>
      <c r="C33" s="4" t="s">
        <v>64</v>
      </c>
      <c r="D33" s="9">
        <v>100</v>
      </c>
    </row>
    <row r="34" spans="1:4">
      <c r="A34" s="4">
        <v>2014</v>
      </c>
      <c r="B34" s="4" t="s">
        <v>61</v>
      </c>
      <c r="C34" s="4" t="s">
        <v>64</v>
      </c>
      <c r="D34" s="9">
        <v>124</v>
      </c>
    </row>
    <row r="35" spans="1:4">
      <c r="A35" s="4">
        <v>2014</v>
      </c>
      <c r="B35" s="4" t="s">
        <v>62</v>
      </c>
      <c r="C35" s="4" t="s">
        <v>64</v>
      </c>
      <c r="D35" s="9">
        <v>81</v>
      </c>
    </row>
    <row r="36" spans="1:4">
      <c r="A36" s="4">
        <v>2014</v>
      </c>
      <c r="B36" s="4" t="s">
        <v>22</v>
      </c>
      <c r="C36" s="4" t="s">
        <v>64</v>
      </c>
      <c r="D36" s="9">
        <v>420</v>
      </c>
    </row>
    <row r="37" spans="1:4">
      <c r="A37" s="4">
        <v>2014</v>
      </c>
      <c r="B37" s="4" t="s">
        <v>63</v>
      </c>
      <c r="C37" s="4" t="s">
        <v>64</v>
      </c>
      <c r="D37" s="9">
        <v>4503</v>
      </c>
    </row>
    <row r="38" spans="1:4">
      <c r="A38" s="4">
        <v>2014</v>
      </c>
      <c r="B38" s="4" t="s">
        <v>59</v>
      </c>
      <c r="C38" s="4" t="s">
        <v>115</v>
      </c>
      <c r="D38" s="9">
        <v>1434850</v>
      </c>
    </row>
    <row r="39" spans="1:4">
      <c r="A39" s="4">
        <v>2014</v>
      </c>
      <c r="B39" s="4" t="s">
        <v>60</v>
      </c>
      <c r="C39" s="4" t="s">
        <v>115</v>
      </c>
      <c r="D39" s="9">
        <v>1251793</v>
      </c>
    </row>
    <row r="40" spans="1:4">
      <c r="A40" s="4">
        <v>2014</v>
      </c>
      <c r="B40" s="4" t="s">
        <v>61</v>
      </c>
      <c r="C40" s="4" t="s">
        <v>115</v>
      </c>
      <c r="D40" s="9">
        <v>1562100</v>
      </c>
    </row>
    <row r="41" spans="1:4">
      <c r="A41" s="4">
        <v>2014</v>
      </c>
      <c r="B41" s="4" t="s">
        <v>62</v>
      </c>
      <c r="C41" s="4" t="s">
        <v>115</v>
      </c>
      <c r="D41" s="9">
        <v>1023350</v>
      </c>
    </row>
    <row r="42" spans="1:4">
      <c r="A42" s="4">
        <v>2014</v>
      </c>
      <c r="B42" s="4" t="s">
        <v>22</v>
      </c>
      <c r="C42" s="4" t="s">
        <v>115</v>
      </c>
      <c r="D42" s="9">
        <v>5272093</v>
      </c>
    </row>
    <row r="43" spans="1:4">
      <c r="A43" s="4">
        <v>2014</v>
      </c>
      <c r="B43" s="4" t="s">
        <v>63</v>
      </c>
      <c r="C43" s="4" t="s">
        <v>115</v>
      </c>
      <c r="D43" s="9">
        <v>74906357.779999986</v>
      </c>
    </row>
    <row r="44" spans="1:4">
      <c r="A44" s="4">
        <v>2015</v>
      </c>
      <c r="B44" s="4" t="s">
        <v>59</v>
      </c>
      <c r="C44" s="4" t="s">
        <v>64</v>
      </c>
      <c r="D44" s="9">
        <v>105</v>
      </c>
    </row>
    <row r="45" spans="1:4">
      <c r="A45" s="4">
        <v>2015</v>
      </c>
      <c r="B45" s="4" t="s">
        <v>60</v>
      </c>
      <c r="C45" s="4" t="s">
        <v>64</v>
      </c>
      <c r="D45" s="9">
        <v>115</v>
      </c>
    </row>
    <row r="46" spans="1:4">
      <c r="A46" s="4">
        <v>2015</v>
      </c>
      <c r="B46" s="4" t="s">
        <v>61</v>
      </c>
      <c r="C46" s="4" t="s">
        <v>64</v>
      </c>
      <c r="D46" s="9">
        <v>179</v>
      </c>
    </row>
    <row r="47" spans="1:4">
      <c r="A47" s="4">
        <v>2015</v>
      </c>
      <c r="B47" s="4" t="s">
        <v>62</v>
      </c>
      <c r="C47" s="4" t="s">
        <v>64</v>
      </c>
      <c r="D47" s="9">
        <v>69</v>
      </c>
    </row>
    <row r="48" spans="1:4">
      <c r="A48" s="4">
        <v>2015</v>
      </c>
      <c r="B48" s="4" t="s">
        <v>22</v>
      </c>
      <c r="C48" s="4" t="s">
        <v>64</v>
      </c>
      <c r="D48" s="9">
        <v>468</v>
      </c>
    </row>
    <row r="49" spans="1:4">
      <c r="A49" s="4">
        <v>2015</v>
      </c>
      <c r="B49" s="4" t="s">
        <v>63</v>
      </c>
      <c r="C49" s="4" t="s">
        <v>64</v>
      </c>
      <c r="D49" s="9">
        <v>4109</v>
      </c>
    </row>
    <row r="50" spans="1:4">
      <c r="A50" s="4">
        <v>2015</v>
      </c>
      <c r="B50" s="4" t="s">
        <v>59</v>
      </c>
      <c r="C50" s="4" t="s">
        <v>115</v>
      </c>
      <c r="D50" s="9">
        <v>1242770</v>
      </c>
    </row>
    <row r="51" spans="1:4">
      <c r="A51" s="4">
        <v>2015</v>
      </c>
      <c r="B51" s="4" t="s">
        <v>60</v>
      </c>
      <c r="C51" s="4" t="s">
        <v>115</v>
      </c>
      <c r="D51" s="9">
        <v>1471212</v>
      </c>
    </row>
    <row r="52" spans="1:4">
      <c r="A52" s="4">
        <v>2015</v>
      </c>
      <c r="B52" s="4" t="s">
        <v>61</v>
      </c>
      <c r="C52" s="4" t="s">
        <v>115</v>
      </c>
      <c r="D52" s="9">
        <v>2292225</v>
      </c>
    </row>
    <row r="53" spans="1:4">
      <c r="A53" s="4">
        <v>2015</v>
      </c>
      <c r="B53" s="4" t="s">
        <v>62</v>
      </c>
      <c r="C53" s="4" t="s">
        <v>115</v>
      </c>
      <c r="D53" s="9">
        <v>865150</v>
      </c>
    </row>
    <row r="54" spans="1:4">
      <c r="A54" s="4">
        <v>2015</v>
      </c>
      <c r="B54" s="4" t="s">
        <v>22</v>
      </c>
      <c r="C54" s="4" t="s">
        <v>115</v>
      </c>
      <c r="D54" s="9">
        <v>5871357</v>
      </c>
    </row>
    <row r="55" spans="1:4">
      <c r="A55" s="4">
        <v>2015</v>
      </c>
      <c r="B55" s="4" t="s">
        <v>63</v>
      </c>
      <c r="C55" s="4" t="s">
        <v>115</v>
      </c>
      <c r="D55" s="9">
        <v>66247647.539999999</v>
      </c>
    </row>
    <row r="56" spans="1:4">
      <c r="A56" s="4">
        <v>2016</v>
      </c>
      <c r="B56" s="4" t="s">
        <v>59</v>
      </c>
      <c r="C56" s="4" t="s">
        <v>64</v>
      </c>
      <c r="D56" s="4"/>
    </row>
    <row r="57" spans="1:4">
      <c r="A57" s="4">
        <v>2016</v>
      </c>
      <c r="B57" s="4" t="s">
        <v>60</v>
      </c>
      <c r="C57" s="4" t="s">
        <v>64</v>
      </c>
      <c r="D57" s="4"/>
    </row>
    <row r="58" spans="1:4">
      <c r="A58" s="4">
        <v>2016</v>
      </c>
      <c r="B58" s="4" t="s">
        <v>61</v>
      </c>
      <c r="C58" s="4" t="s">
        <v>64</v>
      </c>
      <c r="D58" s="4"/>
    </row>
    <row r="59" spans="1:4">
      <c r="A59" s="4">
        <v>2016</v>
      </c>
      <c r="B59" s="4" t="s">
        <v>62</v>
      </c>
      <c r="C59" s="4" t="s">
        <v>64</v>
      </c>
      <c r="D59" s="4"/>
    </row>
    <row r="60" spans="1:4">
      <c r="A60" s="4">
        <v>2016</v>
      </c>
      <c r="B60" s="4" t="s">
        <v>22</v>
      </c>
      <c r="C60" s="4" t="s">
        <v>64</v>
      </c>
      <c r="D60" s="4"/>
    </row>
    <row r="61" spans="1:4">
      <c r="A61" s="4">
        <v>2016</v>
      </c>
      <c r="B61" s="4" t="s">
        <v>63</v>
      </c>
      <c r="C61" s="4" t="s">
        <v>64</v>
      </c>
      <c r="D61" s="9">
        <v>4027</v>
      </c>
    </row>
    <row r="62" spans="1:4">
      <c r="A62" s="4">
        <v>2016</v>
      </c>
      <c r="B62" s="4" t="s">
        <v>59</v>
      </c>
      <c r="C62" s="4" t="s">
        <v>115</v>
      </c>
      <c r="D62" s="9">
        <v>1534170</v>
      </c>
    </row>
    <row r="63" spans="1:4">
      <c r="A63" s="4">
        <v>2016</v>
      </c>
      <c r="B63" s="4" t="s">
        <v>60</v>
      </c>
      <c r="C63" s="4" t="s">
        <v>115</v>
      </c>
      <c r="D63" s="9">
        <v>1157520</v>
      </c>
    </row>
    <row r="64" spans="1:4">
      <c r="A64" s="4">
        <v>2016</v>
      </c>
      <c r="B64" s="4" t="s">
        <v>61</v>
      </c>
      <c r="C64" s="4" t="s">
        <v>115</v>
      </c>
      <c r="D64" s="9">
        <v>1718790</v>
      </c>
    </row>
    <row r="65" spans="1:4">
      <c r="A65" s="4">
        <v>2016</v>
      </c>
      <c r="B65" s="4" t="s">
        <v>62</v>
      </c>
      <c r="C65" s="4" t="s">
        <v>115</v>
      </c>
      <c r="D65" s="9">
        <v>901260</v>
      </c>
    </row>
    <row r="66" spans="1:4">
      <c r="A66" s="4">
        <v>2016</v>
      </c>
      <c r="B66" s="4" t="s">
        <v>22</v>
      </c>
      <c r="C66" s="4" t="s">
        <v>115</v>
      </c>
      <c r="D66" s="9">
        <v>5311740</v>
      </c>
    </row>
    <row r="67" spans="1:4">
      <c r="A67" s="4">
        <v>2016</v>
      </c>
      <c r="B67" s="4" t="s">
        <v>63</v>
      </c>
      <c r="C67" s="4" t="s">
        <v>115</v>
      </c>
      <c r="D67" s="9">
        <v>63042282</v>
      </c>
    </row>
    <row r="68" spans="1:4">
      <c r="A68" s="4">
        <v>2017</v>
      </c>
      <c r="B68" s="4" t="s">
        <v>59</v>
      </c>
      <c r="C68" s="4" t="s">
        <v>64</v>
      </c>
    </row>
    <row r="69" spans="1:4">
      <c r="A69" s="4">
        <v>2017</v>
      </c>
      <c r="B69" s="4" t="s">
        <v>60</v>
      </c>
      <c r="C69" s="4" t="s">
        <v>64</v>
      </c>
    </row>
    <row r="70" spans="1:4">
      <c r="A70" s="4">
        <v>2017</v>
      </c>
      <c r="B70" s="4" t="s">
        <v>61</v>
      </c>
      <c r="C70" s="4" t="s">
        <v>64</v>
      </c>
    </row>
    <row r="71" spans="1:4">
      <c r="A71" s="4">
        <v>2017</v>
      </c>
      <c r="B71" s="4" t="s">
        <v>62</v>
      </c>
      <c r="C71" s="4" t="s">
        <v>64</v>
      </c>
    </row>
    <row r="72" spans="1:4">
      <c r="A72" s="4">
        <v>2017</v>
      </c>
      <c r="B72" s="4" t="s">
        <v>22</v>
      </c>
      <c r="C72" s="4" t="s">
        <v>64</v>
      </c>
    </row>
    <row r="73" spans="1:4">
      <c r="A73" s="4">
        <v>2017</v>
      </c>
      <c r="B73" s="4" t="s">
        <v>63</v>
      </c>
      <c r="C73" s="4" t="s">
        <v>64</v>
      </c>
      <c r="D73" s="9">
        <v>3909</v>
      </c>
    </row>
    <row r="74" spans="1:4">
      <c r="A74" s="4">
        <v>2017</v>
      </c>
      <c r="B74" s="4" t="s">
        <v>59</v>
      </c>
      <c r="C74" s="4" t="s">
        <v>115</v>
      </c>
      <c r="D74" s="9">
        <v>1805160</v>
      </c>
    </row>
    <row r="75" spans="1:4">
      <c r="A75" s="4">
        <v>2017</v>
      </c>
      <c r="B75" s="4" t="s">
        <v>60</v>
      </c>
      <c r="C75" s="4" t="s">
        <v>115</v>
      </c>
      <c r="D75" s="9">
        <v>1177980</v>
      </c>
    </row>
    <row r="76" spans="1:4">
      <c r="A76" s="4">
        <v>2017</v>
      </c>
      <c r="B76" s="4" t="s">
        <v>61</v>
      </c>
      <c r="C76" s="4" t="s">
        <v>115</v>
      </c>
      <c r="D76" s="9">
        <v>1620300</v>
      </c>
    </row>
    <row r="77" spans="1:4">
      <c r="A77" s="4">
        <v>2017</v>
      </c>
      <c r="B77" s="4" t="s">
        <v>62</v>
      </c>
      <c r="C77" s="4" t="s">
        <v>115</v>
      </c>
      <c r="D77" s="9">
        <v>1433580</v>
      </c>
    </row>
    <row r="78" spans="1:4">
      <c r="A78" s="4">
        <v>2017</v>
      </c>
      <c r="B78" s="4" t="s">
        <v>22</v>
      </c>
      <c r="C78" s="4" t="s">
        <v>115</v>
      </c>
      <c r="D78" s="9">
        <v>6037020</v>
      </c>
    </row>
    <row r="79" spans="1:4">
      <c r="A79" s="4">
        <v>2017</v>
      </c>
      <c r="B79" s="4" t="s">
        <v>63</v>
      </c>
      <c r="C79" s="4" t="s">
        <v>115</v>
      </c>
      <c r="D79" s="9">
        <v>85463585</v>
      </c>
    </row>
    <row r="80" spans="1:4">
      <c r="A80" s="4">
        <v>2013</v>
      </c>
      <c r="B80" s="4" t="s">
        <v>59</v>
      </c>
      <c r="C80" s="4" t="s">
        <v>89</v>
      </c>
      <c r="D80" s="9">
        <v>143</v>
      </c>
    </row>
    <row r="81" spans="1:4">
      <c r="A81" s="4">
        <v>2013</v>
      </c>
      <c r="B81" s="4" t="s">
        <v>60</v>
      </c>
      <c r="C81" s="4" t="s">
        <v>89</v>
      </c>
      <c r="D81" s="9">
        <v>151</v>
      </c>
    </row>
    <row r="82" spans="1:4">
      <c r="A82" s="4">
        <v>2013</v>
      </c>
      <c r="B82" s="4" t="s">
        <v>61</v>
      </c>
      <c r="C82" s="4" t="s">
        <v>89</v>
      </c>
      <c r="D82" s="9">
        <v>159</v>
      </c>
    </row>
    <row r="83" spans="1:4">
      <c r="A83" s="4">
        <v>2013</v>
      </c>
      <c r="B83" s="4" t="s">
        <v>62</v>
      </c>
      <c r="C83" s="4" t="s">
        <v>89</v>
      </c>
      <c r="D83" s="9">
        <v>110</v>
      </c>
    </row>
    <row r="84" spans="1:4">
      <c r="A84" s="4">
        <v>2013</v>
      </c>
      <c r="B84" s="4" t="s">
        <v>22</v>
      </c>
      <c r="C84" s="4" t="s">
        <v>89</v>
      </c>
      <c r="D84" s="9">
        <v>563</v>
      </c>
    </row>
    <row r="85" spans="1:4">
      <c r="A85" s="4">
        <v>2013</v>
      </c>
      <c r="B85" s="4" t="s">
        <v>63</v>
      </c>
      <c r="C85" s="4" t="s">
        <v>89</v>
      </c>
      <c r="D85" s="9">
        <v>4850</v>
      </c>
    </row>
    <row r="86" spans="1:4">
      <c r="A86" s="4">
        <v>2014</v>
      </c>
      <c r="B86" s="4" t="s">
        <v>59</v>
      </c>
      <c r="C86" s="4" t="s">
        <v>89</v>
      </c>
      <c r="D86" s="9">
        <v>112</v>
      </c>
    </row>
    <row r="87" spans="1:4">
      <c r="A87" s="4">
        <v>2014</v>
      </c>
      <c r="B87" s="4" t="s">
        <v>60</v>
      </c>
      <c r="C87" s="4" t="s">
        <v>89</v>
      </c>
      <c r="D87" s="9">
        <v>109</v>
      </c>
    </row>
    <row r="88" spans="1:4">
      <c r="A88" s="4">
        <v>2014</v>
      </c>
      <c r="B88" s="4" t="s">
        <v>61</v>
      </c>
      <c r="C88" s="4" t="s">
        <v>89</v>
      </c>
      <c r="D88" s="9">
        <v>180</v>
      </c>
    </row>
    <row r="89" spans="1:4">
      <c r="A89" s="4">
        <v>2014</v>
      </c>
      <c r="B89" s="4" t="s">
        <v>62</v>
      </c>
      <c r="C89" s="4" t="s">
        <v>89</v>
      </c>
      <c r="D89" s="9">
        <v>78</v>
      </c>
    </row>
    <row r="90" spans="1:4">
      <c r="A90" s="4">
        <v>2014</v>
      </c>
      <c r="B90" s="4" t="s">
        <v>22</v>
      </c>
      <c r="C90" s="4" t="s">
        <v>89</v>
      </c>
      <c r="D90" s="9">
        <v>479</v>
      </c>
    </row>
    <row r="91" spans="1:4">
      <c r="A91" s="4">
        <v>2014</v>
      </c>
      <c r="B91" s="4" t="s">
        <v>63</v>
      </c>
      <c r="C91" s="4" t="s">
        <v>89</v>
      </c>
      <c r="D91" s="9">
        <v>4774</v>
      </c>
    </row>
    <row r="92" spans="1:4">
      <c r="A92" s="4">
        <v>2015</v>
      </c>
      <c r="B92" s="4" t="s">
        <v>59</v>
      </c>
      <c r="C92" s="4" t="s">
        <v>89</v>
      </c>
      <c r="D92" s="9">
        <v>97</v>
      </c>
    </row>
    <row r="93" spans="1:4">
      <c r="A93" s="4">
        <v>2015</v>
      </c>
      <c r="B93" s="4" t="s">
        <v>60</v>
      </c>
      <c r="C93" s="4" t="s">
        <v>89</v>
      </c>
      <c r="D93" s="9">
        <v>106</v>
      </c>
    </row>
    <row r="94" spans="1:4">
      <c r="A94" s="4">
        <v>2015</v>
      </c>
      <c r="B94" s="4" t="s">
        <v>61</v>
      </c>
      <c r="C94" s="4" t="s">
        <v>89</v>
      </c>
      <c r="D94" s="9">
        <v>123</v>
      </c>
    </row>
    <row r="95" spans="1:4">
      <c r="A95" s="4">
        <v>2015</v>
      </c>
      <c r="B95" s="4" t="s">
        <v>62</v>
      </c>
      <c r="C95" s="4" t="s">
        <v>89</v>
      </c>
      <c r="D95" s="9">
        <v>51</v>
      </c>
    </row>
    <row r="96" spans="1:4">
      <c r="A96" s="4">
        <v>2015</v>
      </c>
      <c r="B96" s="4" t="s">
        <v>22</v>
      </c>
      <c r="C96" s="4" t="s">
        <v>89</v>
      </c>
      <c r="D96" s="9">
        <v>377</v>
      </c>
    </row>
    <row r="97" spans="1:4">
      <c r="A97" s="4">
        <v>2015</v>
      </c>
      <c r="B97" s="4" t="s">
        <v>63</v>
      </c>
      <c r="C97" s="4" t="s">
        <v>89</v>
      </c>
      <c r="D97" s="9">
        <v>3660</v>
      </c>
    </row>
    <row r="98" spans="1:4">
      <c r="A98" s="4">
        <v>2016</v>
      </c>
      <c r="B98" s="4" t="s">
        <v>59</v>
      </c>
      <c r="C98" s="4" t="s">
        <v>89</v>
      </c>
      <c r="D98" s="9">
        <v>138</v>
      </c>
    </row>
    <row r="99" spans="1:4">
      <c r="A99" s="4">
        <v>2016</v>
      </c>
      <c r="B99" s="4" t="s">
        <v>60</v>
      </c>
      <c r="C99" s="4" t="s">
        <v>89</v>
      </c>
      <c r="D99" s="9">
        <v>99</v>
      </c>
    </row>
    <row r="100" spans="1:4">
      <c r="A100" s="4">
        <v>2016</v>
      </c>
      <c r="B100" s="4" t="s">
        <v>61</v>
      </c>
      <c r="C100" s="4" t="s">
        <v>89</v>
      </c>
      <c r="D100" s="9">
        <v>139</v>
      </c>
    </row>
    <row r="101" spans="1:4">
      <c r="A101" s="4">
        <v>2016</v>
      </c>
      <c r="B101" s="4" t="s">
        <v>62</v>
      </c>
      <c r="C101" s="4" t="s">
        <v>89</v>
      </c>
      <c r="D101" s="9">
        <v>105</v>
      </c>
    </row>
    <row r="102" spans="1:4">
      <c r="A102" s="4">
        <v>2016</v>
      </c>
      <c r="B102" s="4" t="s">
        <v>22</v>
      </c>
      <c r="C102" s="4" t="s">
        <v>89</v>
      </c>
      <c r="D102" s="9">
        <v>481</v>
      </c>
    </row>
    <row r="103" spans="1:4">
      <c r="A103" s="4">
        <v>2016</v>
      </c>
      <c r="B103" s="4" t="s">
        <v>63</v>
      </c>
      <c r="C103" s="4" t="s">
        <v>89</v>
      </c>
      <c r="D103" s="9">
        <v>4186</v>
      </c>
    </row>
    <row r="104" spans="1:4">
      <c r="A104" s="4">
        <v>2017</v>
      </c>
      <c r="B104" s="4" t="s">
        <v>59</v>
      </c>
      <c r="C104" s="4" t="s">
        <v>89</v>
      </c>
      <c r="D104" s="9">
        <v>152</v>
      </c>
    </row>
    <row r="105" spans="1:4">
      <c r="A105" s="4">
        <v>2017</v>
      </c>
      <c r="B105" s="4" t="s">
        <v>60</v>
      </c>
      <c r="C105" s="4" t="s">
        <v>89</v>
      </c>
      <c r="D105" s="9">
        <v>133</v>
      </c>
    </row>
    <row r="106" spans="1:4">
      <c r="A106" s="4">
        <v>2017</v>
      </c>
      <c r="B106" s="4" t="s">
        <v>61</v>
      </c>
      <c r="C106" s="4" t="s">
        <v>89</v>
      </c>
      <c r="D106" s="9">
        <v>95</v>
      </c>
    </row>
    <row r="107" spans="1:4">
      <c r="A107" s="4">
        <v>2017</v>
      </c>
      <c r="B107" s="4" t="s">
        <v>62</v>
      </c>
      <c r="C107" s="4" t="s">
        <v>89</v>
      </c>
      <c r="D107" s="9">
        <v>83</v>
      </c>
    </row>
    <row r="108" spans="1:4">
      <c r="A108" s="4">
        <v>2017</v>
      </c>
      <c r="B108" s="4" t="s">
        <v>22</v>
      </c>
      <c r="C108" s="4" t="s">
        <v>89</v>
      </c>
      <c r="D108" s="9">
        <v>463</v>
      </c>
    </row>
    <row r="109" spans="1:4">
      <c r="A109" s="4">
        <v>2017</v>
      </c>
      <c r="B109" s="4" t="s">
        <v>63</v>
      </c>
      <c r="C109" s="4" t="s">
        <v>89</v>
      </c>
      <c r="D109" s="9">
        <v>4407</v>
      </c>
    </row>
    <row r="110" spans="1:4">
      <c r="A110" s="4">
        <v>2018</v>
      </c>
      <c r="B110" s="4" t="s">
        <v>59</v>
      </c>
      <c r="C110" s="4" t="s">
        <v>89</v>
      </c>
      <c r="D110" s="9">
        <v>142</v>
      </c>
    </row>
    <row r="111" spans="1:4">
      <c r="A111" s="4">
        <v>2018</v>
      </c>
      <c r="B111" s="4" t="s">
        <v>60</v>
      </c>
      <c r="C111" s="4" t="s">
        <v>89</v>
      </c>
      <c r="D111" s="9">
        <v>115</v>
      </c>
    </row>
    <row r="112" spans="1:4">
      <c r="A112" s="4">
        <v>2018</v>
      </c>
      <c r="B112" s="4" t="s">
        <v>61</v>
      </c>
      <c r="C112" s="4" t="s">
        <v>89</v>
      </c>
      <c r="D112" s="9">
        <v>132</v>
      </c>
    </row>
    <row r="113" spans="1:4">
      <c r="A113" s="4">
        <v>2018</v>
      </c>
      <c r="B113" s="4" t="s">
        <v>62</v>
      </c>
      <c r="C113" s="4" t="s">
        <v>89</v>
      </c>
      <c r="D113" s="9">
        <v>78</v>
      </c>
    </row>
    <row r="114" spans="1:4">
      <c r="A114" s="4">
        <v>2018</v>
      </c>
      <c r="B114" s="4" t="s">
        <v>22</v>
      </c>
      <c r="C114" s="4" t="s">
        <v>89</v>
      </c>
      <c r="D114" s="9">
        <v>467</v>
      </c>
    </row>
    <row r="115" spans="1:4">
      <c r="A115" s="4">
        <v>2018</v>
      </c>
      <c r="B115" s="4" t="s">
        <v>116</v>
      </c>
      <c r="C115" s="4" t="s">
        <v>89</v>
      </c>
      <c r="D115" s="9">
        <v>4892</v>
      </c>
    </row>
    <row r="116" spans="1:4">
      <c r="A116" s="4">
        <v>2019</v>
      </c>
      <c r="B116" s="4" t="s">
        <v>59</v>
      </c>
      <c r="C116" s="4" t="s">
        <v>89</v>
      </c>
      <c r="D116" s="9">
        <v>140</v>
      </c>
    </row>
    <row r="117" spans="1:4">
      <c r="A117" s="4">
        <v>2019</v>
      </c>
      <c r="B117" s="4" t="s">
        <v>60</v>
      </c>
      <c r="C117" s="4" t="s">
        <v>89</v>
      </c>
      <c r="D117" s="9">
        <v>125</v>
      </c>
    </row>
    <row r="118" spans="1:4">
      <c r="A118" s="4">
        <v>2019</v>
      </c>
      <c r="B118" s="4" t="s">
        <v>61</v>
      </c>
      <c r="C118" s="4" t="s">
        <v>89</v>
      </c>
      <c r="D118" s="9">
        <v>120</v>
      </c>
    </row>
    <row r="119" spans="1:4">
      <c r="A119" s="4">
        <v>2019</v>
      </c>
      <c r="B119" s="4" t="s">
        <v>62</v>
      </c>
      <c r="C119" s="4" t="s">
        <v>89</v>
      </c>
      <c r="D119" s="9">
        <v>96</v>
      </c>
    </row>
    <row r="120" spans="1:4">
      <c r="A120" s="4">
        <v>2019</v>
      </c>
      <c r="B120" s="4" t="s">
        <v>22</v>
      </c>
      <c r="C120" s="4" t="s">
        <v>89</v>
      </c>
      <c r="D120" s="9">
        <v>481</v>
      </c>
    </row>
    <row r="121" spans="1:4">
      <c r="A121" s="4">
        <v>2019</v>
      </c>
      <c r="B121" s="4" t="s">
        <v>116</v>
      </c>
      <c r="C121" s="4" t="s">
        <v>89</v>
      </c>
      <c r="D121" s="9">
        <v>4860</v>
      </c>
    </row>
    <row r="122" spans="1:4">
      <c r="A122" s="4">
        <v>2020</v>
      </c>
      <c r="B122" s="4" t="s">
        <v>59</v>
      </c>
      <c r="C122" s="4" t="s">
        <v>89</v>
      </c>
      <c r="D122" s="9">
        <v>119</v>
      </c>
    </row>
    <row r="123" spans="1:4">
      <c r="A123" s="4">
        <v>2020</v>
      </c>
      <c r="B123" s="4" t="s">
        <v>60</v>
      </c>
      <c r="C123" s="4" t="s">
        <v>89</v>
      </c>
      <c r="D123" s="9">
        <v>116</v>
      </c>
    </row>
    <row r="124" spans="1:4">
      <c r="A124" s="4">
        <v>2020</v>
      </c>
      <c r="B124" s="4" t="s">
        <v>61</v>
      </c>
      <c r="C124" s="4" t="s">
        <v>89</v>
      </c>
      <c r="D124" s="9">
        <v>113</v>
      </c>
    </row>
    <row r="125" spans="1:4">
      <c r="A125" s="4">
        <v>2020</v>
      </c>
      <c r="B125" s="4" t="s">
        <v>62</v>
      </c>
      <c r="C125" s="4" t="s">
        <v>89</v>
      </c>
      <c r="D125" s="9">
        <v>89</v>
      </c>
    </row>
    <row r="126" spans="1:4">
      <c r="A126" s="4">
        <v>2020</v>
      </c>
      <c r="B126" s="4" t="s">
        <v>22</v>
      </c>
      <c r="C126" s="4" t="s">
        <v>89</v>
      </c>
      <c r="D126" s="9">
        <v>437</v>
      </c>
    </row>
    <row r="127" spans="1:4">
      <c r="A127" s="4">
        <v>2020</v>
      </c>
      <c r="B127" s="4" t="s">
        <v>116</v>
      </c>
      <c r="C127" s="4" t="s">
        <v>89</v>
      </c>
      <c r="D127" s="9">
        <v>4711</v>
      </c>
    </row>
    <row r="128" spans="1:4">
      <c r="A128" s="4">
        <v>2021</v>
      </c>
      <c r="B128" s="4" t="s">
        <v>59</v>
      </c>
      <c r="C128" s="4" t="s">
        <v>89</v>
      </c>
      <c r="D128" s="9">
        <v>151</v>
      </c>
    </row>
    <row r="129" spans="1:4">
      <c r="A129" s="4">
        <v>2021</v>
      </c>
      <c r="B129" s="4" t="s">
        <v>60</v>
      </c>
      <c r="C129" s="4" t="s">
        <v>89</v>
      </c>
      <c r="D129" s="9">
        <v>119</v>
      </c>
    </row>
    <row r="130" spans="1:4">
      <c r="A130" s="4">
        <v>2021</v>
      </c>
      <c r="B130" s="4" t="s">
        <v>61</v>
      </c>
      <c r="C130" s="4" t="s">
        <v>89</v>
      </c>
      <c r="D130" s="9">
        <v>125</v>
      </c>
    </row>
    <row r="131" spans="1:4">
      <c r="A131" s="4">
        <v>2021</v>
      </c>
      <c r="B131" s="4" t="s">
        <v>62</v>
      </c>
      <c r="C131" s="4" t="s">
        <v>89</v>
      </c>
      <c r="D131" s="9">
        <v>105</v>
      </c>
    </row>
    <row r="132" spans="1:4">
      <c r="A132" s="4">
        <v>2021</v>
      </c>
      <c r="B132" s="4" t="s">
        <v>22</v>
      </c>
      <c r="C132" s="4" t="s">
        <v>89</v>
      </c>
      <c r="D132" s="9">
        <v>500</v>
      </c>
    </row>
    <row r="133" spans="1:4">
      <c r="A133" s="4">
        <v>2021</v>
      </c>
      <c r="B133" s="4" t="s">
        <v>116</v>
      </c>
      <c r="C133" s="4" t="s">
        <v>89</v>
      </c>
      <c r="D133" s="9">
        <v>5131</v>
      </c>
    </row>
    <row r="134" spans="1:4">
      <c r="A134" s="4">
        <v>2022</v>
      </c>
      <c r="B134" s="4" t="s">
        <v>59</v>
      </c>
      <c r="C134" s="4" t="s">
        <v>89</v>
      </c>
      <c r="D134" s="9">
        <v>138</v>
      </c>
    </row>
    <row r="135" spans="1:4">
      <c r="A135" s="4">
        <v>2022</v>
      </c>
      <c r="B135" s="4" t="s">
        <v>60</v>
      </c>
      <c r="C135" s="4" t="s">
        <v>89</v>
      </c>
      <c r="D135" s="9">
        <v>110</v>
      </c>
    </row>
    <row r="136" spans="1:4">
      <c r="A136" s="4">
        <v>2022</v>
      </c>
      <c r="B136" s="4" t="s">
        <v>61</v>
      </c>
      <c r="C136" s="4" t="s">
        <v>89</v>
      </c>
      <c r="D136" s="9">
        <v>130</v>
      </c>
    </row>
    <row r="137" spans="1:4">
      <c r="A137" s="4">
        <v>2022</v>
      </c>
      <c r="B137" s="4" t="s">
        <v>62</v>
      </c>
      <c r="C137" s="4" t="s">
        <v>89</v>
      </c>
      <c r="D137" s="9">
        <v>103</v>
      </c>
    </row>
    <row r="138" spans="1:4">
      <c r="A138" s="4">
        <v>2022</v>
      </c>
      <c r="B138" s="4" t="s">
        <v>22</v>
      </c>
      <c r="C138" s="4" t="s">
        <v>89</v>
      </c>
      <c r="D138" s="9">
        <v>481</v>
      </c>
    </row>
    <row r="139" spans="1:4">
      <c r="A139" s="4">
        <v>2022</v>
      </c>
      <c r="B139" s="4" t="s">
        <v>116</v>
      </c>
      <c r="C139" s="4" t="s">
        <v>89</v>
      </c>
      <c r="D139" s="9">
        <v>5939</v>
      </c>
    </row>
    <row r="140" spans="1:4">
      <c r="A140" s="4">
        <v>2012</v>
      </c>
      <c r="B140" s="4" t="s">
        <v>59</v>
      </c>
      <c r="C140" s="4" t="s">
        <v>117</v>
      </c>
      <c r="D140" s="9">
        <v>1374050</v>
      </c>
    </row>
    <row r="141" spans="1:4">
      <c r="A141" s="4">
        <v>2012</v>
      </c>
      <c r="B141" s="4" t="s">
        <v>60</v>
      </c>
      <c r="C141" s="4" t="s">
        <v>117</v>
      </c>
      <c r="D141" s="9">
        <v>1589005</v>
      </c>
    </row>
    <row r="142" spans="1:4">
      <c r="A142" s="4">
        <v>2012</v>
      </c>
      <c r="B142" s="4" t="s">
        <v>61</v>
      </c>
      <c r="C142" s="4" t="s">
        <v>117</v>
      </c>
      <c r="D142" s="9">
        <v>1425662.5</v>
      </c>
    </row>
    <row r="143" spans="1:4">
      <c r="A143" s="4">
        <v>2012</v>
      </c>
      <c r="B143" s="4" t="s">
        <v>62</v>
      </c>
      <c r="C143" s="4" t="s">
        <v>117</v>
      </c>
      <c r="D143" s="9">
        <v>1073590</v>
      </c>
    </row>
    <row r="144" spans="1:4">
      <c r="A144" s="4">
        <v>2012</v>
      </c>
      <c r="B144" s="4" t="s">
        <v>22</v>
      </c>
      <c r="C144" s="4" t="s">
        <v>117</v>
      </c>
      <c r="D144" s="9">
        <v>5462307.5</v>
      </c>
    </row>
    <row r="145" spans="1:4">
      <c r="A145" s="4">
        <v>2012</v>
      </c>
      <c r="B145" s="4" t="s">
        <v>63</v>
      </c>
      <c r="C145" s="4" t="s">
        <v>117</v>
      </c>
      <c r="D145" s="9">
        <v>74375547</v>
      </c>
    </row>
    <row r="146" spans="1:4">
      <c r="A146" s="4">
        <v>2013</v>
      </c>
      <c r="B146" s="4" t="s">
        <v>59</v>
      </c>
      <c r="C146" s="4" t="s">
        <v>117</v>
      </c>
      <c r="D146" s="9">
        <v>1685100</v>
      </c>
    </row>
    <row r="147" spans="1:4">
      <c r="A147" s="4">
        <v>2013</v>
      </c>
      <c r="B147" s="4" t="s">
        <v>60</v>
      </c>
      <c r="C147" s="4" t="s">
        <v>117</v>
      </c>
      <c r="D147" s="9">
        <v>1477250</v>
      </c>
    </row>
    <row r="148" spans="1:4">
      <c r="A148" s="4">
        <v>2013</v>
      </c>
      <c r="B148" s="4" t="s">
        <v>61</v>
      </c>
      <c r="C148" s="4" t="s">
        <v>117</v>
      </c>
      <c r="D148" s="9">
        <v>1879100</v>
      </c>
    </row>
    <row r="149" spans="1:4">
      <c r="A149" s="4">
        <v>2013</v>
      </c>
      <c r="B149" s="4" t="s">
        <v>62</v>
      </c>
      <c r="C149" s="4" t="s">
        <v>117</v>
      </c>
      <c r="D149" s="9">
        <v>1350100</v>
      </c>
    </row>
    <row r="150" spans="1:4">
      <c r="A150" s="4">
        <v>2013</v>
      </c>
      <c r="B150" s="4" t="s">
        <v>22</v>
      </c>
      <c r="C150" s="4" t="s">
        <v>117</v>
      </c>
      <c r="D150" s="9">
        <v>6391550</v>
      </c>
    </row>
    <row r="151" spans="1:4">
      <c r="A151" s="4">
        <v>2013</v>
      </c>
      <c r="B151" s="4" t="s">
        <v>63</v>
      </c>
      <c r="C151" s="4" t="s">
        <v>117</v>
      </c>
      <c r="D151" s="9">
        <v>79753332</v>
      </c>
    </row>
    <row r="152" spans="1:4">
      <c r="A152" s="4">
        <v>2014</v>
      </c>
      <c r="B152" s="4" t="s">
        <v>59</v>
      </c>
      <c r="C152" s="4" t="s">
        <v>117</v>
      </c>
      <c r="D152" s="9">
        <v>1350875</v>
      </c>
    </row>
    <row r="153" spans="1:4">
      <c r="A153" s="4">
        <v>2014</v>
      </c>
      <c r="B153" s="4" t="s">
        <v>60</v>
      </c>
      <c r="C153" s="4" t="s">
        <v>117</v>
      </c>
      <c r="D153" s="9">
        <v>1419475</v>
      </c>
    </row>
    <row r="154" spans="1:4">
      <c r="A154" s="4">
        <v>2014</v>
      </c>
      <c r="B154" s="4" t="s">
        <v>61</v>
      </c>
      <c r="C154" s="4" t="s">
        <v>117</v>
      </c>
      <c r="D154" s="9">
        <v>2289400</v>
      </c>
    </row>
    <row r="155" spans="1:4">
      <c r="A155" s="4">
        <v>2014</v>
      </c>
      <c r="B155" s="4" t="s">
        <v>62</v>
      </c>
      <c r="C155" s="4" t="s">
        <v>117</v>
      </c>
      <c r="D155" s="9">
        <v>982650</v>
      </c>
    </row>
    <row r="156" spans="1:4">
      <c r="A156" s="4">
        <v>2014</v>
      </c>
      <c r="B156" s="4" t="s">
        <v>22</v>
      </c>
      <c r="C156" s="4" t="s">
        <v>117</v>
      </c>
      <c r="D156" s="9">
        <v>6042400</v>
      </c>
    </row>
    <row r="157" spans="1:4">
      <c r="A157" s="4">
        <v>2014</v>
      </c>
      <c r="B157" s="4" t="s">
        <v>63</v>
      </c>
      <c r="C157" s="4" t="s">
        <v>117</v>
      </c>
      <c r="D157" s="9">
        <v>79921276</v>
      </c>
    </row>
    <row r="158" spans="1:4">
      <c r="A158" s="4">
        <v>2015</v>
      </c>
      <c r="B158" s="4" t="s">
        <v>59</v>
      </c>
      <c r="C158" s="4" t="s">
        <v>117</v>
      </c>
      <c r="D158" s="9">
        <v>1462225</v>
      </c>
    </row>
    <row r="159" spans="1:4">
      <c r="A159" s="4">
        <v>2015</v>
      </c>
      <c r="B159" s="4" t="s">
        <v>60</v>
      </c>
      <c r="C159" s="4" t="s">
        <v>117</v>
      </c>
      <c r="D159" s="9">
        <v>1726800</v>
      </c>
    </row>
    <row r="160" spans="1:4">
      <c r="A160" s="4">
        <v>2015</v>
      </c>
      <c r="B160" s="4" t="s">
        <v>61</v>
      </c>
      <c r="C160" s="4" t="s">
        <v>117</v>
      </c>
      <c r="D160" s="9">
        <v>1937784.9</v>
      </c>
    </row>
    <row r="161" spans="1:4">
      <c r="A161" s="4">
        <v>2015</v>
      </c>
      <c r="B161" s="4" t="s">
        <v>62</v>
      </c>
      <c r="C161" s="4" t="s">
        <v>117</v>
      </c>
      <c r="D161" s="9">
        <v>874250</v>
      </c>
    </row>
    <row r="162" spans="1:4">
      <c r="A162" s="4">
        <v>2015</v>
      </c>
      <c r="B162" s="4" t="s">
        <v>22</v>
      </c>
      <c r="C162" s="4" t="s">
        <v>117</v>
      </c>
      <c r="D162" s="9">
        <v>6001059.9000000004</v>
      </c>
    </row>
    <row r="163" spans="1:4">
      <c r="A163" s="4">
        <v>2015</v>
      </c>
      <c r="B163" s="4" t="s">
        <v>63</v>
      </c>
      <c r="C163" s="4" t="s">
        <v>117</v>
      </c>
      <c r="D163" s="9">
        <v>70445260</v>
      </c>
    </row>
    <row r="164" spans="1:4">
      <c r="A164" s="4">
        <v>2016</v>
      </c>
      <c r="B164" s="4" t="s">
        <v>59</v>
      </c>
      <c r="C164" s="4" t="s">
        <v>117</v>
      </c>
      <c r="D164" s="9">
        <v>2106192</v>
      </c>
    </row>
    <row r="165" spans="1:4">
      <c r="A165" s="4">
        <v>2016</v>
      </c>
      <c r="B165" s="4" t="s">
        <v>60</v>
      </c>
      <c r="C165" s="4" t="s">
        <v>117</v>
      </c>
      <c r="D165" s="9">
        <v>1774200</v>
      </c>
    </row>
    <row r="166" spans="1:4">
      <c r="A166" s="4">
        <v>2016</v>
      </c>
      <c r="B166" s="4" t="s">
        <v>61</v>
      </c>
      <c r="C166" s="4" t="s">
        <v>117</v>
      </c>
      <c r="D166" s="9">
        <v>2354106.17</v>
      </c>
    </row>
    <row r="167" spans="1:4">
      <c r="A167" s="4">
        <v>2016</v>
      </c>
      <c r="B167" s="4" t="s">
        <v>62</v>
      </c>
      <c r="C167" s="4" t="s">
        <v>117</v>
      </c>
      <c r="D167" s="9">
        <v>1825200</v>
      </c>
    </row>
    <row r="168" spans="1:4">
      <c r="A168" s="4">
        <v>2016</v>
      </c>
      <c r="B168" s="4" t="s">
        <v>22</v>
      </c>
      <c r="C168" s="4" t="s">
        <v>117</v>
      </c>
      <c r="D168" s="9">
        <v>8059698.1699999999</v>
      </c>
    </row>
    <row r="169" spans="1:4">
      <c r="A169" s="4">
        <v>2016</v>
      </c>
      <c r="B169" s="4" t="s">
        <v>63</v>
      </c>
      <c r="C169" s="4" t="s">
        <v>117</v>
      </c>
      <c r="D169" s="9">
        <v>83293028</v>
      </c>
    </row>
    <row r="170" spans="1:4">
      <c r="A170" s="4">
        <v>2017</v>
      </c>
      <c r="B170" s="4" t="s">
        <v>59</v>
      </c>
      <c r="C170" s="4" t="s">
        <v>117</v>
      </c>
      <c r="D170" s="9">
        <v>2817008</v>
      </c>
    </row>
    <row r="171" spans="1:4">
      <c r="A171" s="4">
        <v>2017</v>
      </c>
      <c r="B171" s="4" t="s">
        <v>60</v>
      </c>
      <c r="C171" s="4" t="s">
        <v>117</v>
      </c>
      <c r="D171" s="9">
        <v>2727300</v>
      </c>
    </row>
    <row r="172" spans="1:4">
      <c r="A172" s="4">
        <v>2017</v>
      </c>
      <c r="B172" s="4" t="s">
        <v>61</v>
      </c>
      <c r="C172" s="4" t="s">
        <v>117</v>
      </c>
      <c r="D172" s="9">
        <v>1898400</v>
      </c>
    </row>
    <row r="173" spans="1:4">
      <c r="A173" s="4">
        <v>2017</v>
      </c>
      <c r="B173" s="4" t="s">
        <v>62</v>
      </c>
      <c r="C173" s="4" t="s">
        <v>117</v>
      </c>
      <c r="D173" s="9">
        <v>1645500</v>
      </c>
    </row>
    <row r="174" spans="1:4">
      <c r="A174" s="4">
        <v>2017</v>
      </c>
      <c r="B174" s="4" t="s">
        <v>22</v>
      </c>
      <c r="C174" s="4" t="s">
        <v>117</v>
      </c>
      <c r="D174" s="9">
        <v>9088208</v>
      </c>
    </row>
    <row r="175" spans="1:4">
      <c r="A175" s="4">
        <v>2017</v>
      </c>
      <c r="B175" s="4" t="s">
        <v>63</v>
      </c>
      <c r="C175" s="4" t="s">
        <v>117</v>
      </c>
      <c r="D175" s="9">
        <v>120597555</v>
      </c>
    </row>
    <row r="176" spans="1:4">
      <c r="A176" s="4">
        <v>2018</v>
      </c>
      <c r="B176" s="4" t="s">
        <v>59</v>
      </c>
      <c r="C176" s="4" t="s">
        <v>117</v>
      </c>
      <c r="D176" s="9">
        <v>2985660</v>
      </c>
    </row>
    <row r="177" spans="1:4">
      <c r="A177" s="4">
        <v>2018</v>
      </c>
      <c r="B177" s="4" t="s">
        <v>60</v>
      </c>
      <c r="C177" s="4" t="s">
        <v>117</v>
      </c>
      <c r="D177" s="9">
        <v>2477700</v>
      </c>
    </row>
    <row r="178" spans="1:4">
      <c r="A178" s="4">
        <v>2018</v>
      </c>
      <c r="B178" s="4" t="s">
        <v>61</v>
      </c>
      <c r="C178" s="4" t="s">
        <v>117</v>
      </c>
      <c r="D178" s="9">
        <v>2910900</v>
      </c>
    </row>
    <row r="179" spans="1:4">
      <c r="A179" s="4">
        <v>2018</v>
      </c>
      <c r="B179" s="4" t="s">
        <v>62</v>
      </c>
      <c r="C179" s="4" t="s">
        <v>117</v>
      </c>
      <c r="D179" s="9">
        <v>1740300</v>
      </c>
    </row>
    <row r="180" spans="1:4">
      <c r="A180" s="4">
        <v>2018</v>
      </c>
      <c r="B180" s="4" t="s">
        <v>22</v>
      </c>
      <c r="C180" s="4" t="s">
        <v>117</v>
      </c>
      <c r="D180" s="9">
        <v>10114560</v>
      </c>
    </row>
    <row r="181" spans="1:4">
      <c r="A181" s="4">
        <v>2018</v>
      </c>
      <c r="B181" s="4" t="s">
        <v>116</v>
      </c>
      <c r="C181" s="4" t="s">
        <v>117</v>
      </c>
      <c r="D181" s="9">
        <v>151921060</v>
      </c>
    </row>
    <row r="182" spans="1:4">
      <c r="A182" s="4">
        <v>2019</v>
      </c>
      <c r="B182" s="4" t="s">
        <v>59</v>
      </c>
      <c r="C182" s="4" t="s">
        <v>117</v>
      </c>
      <c r="D182" s="9">
        <v>3000450</v>
      </c>
    </row>
    <row r="183" spans="1:4">
      <c r="A183" s="4">
        <v>2019</v>
      </c>
      <c r="B183" s="4" t="s">
        <v>60</v>
      </c>
      <c r="C183" s="4" t="s">
        <v>117</v>
      </c>
      <c r="D183" s="9">
        <v>2711100</v>
      </c>
    </row>
    <row r="184" spans="1:4">
      <c r="A184" s="4">
        <v>2019</v>
      </c>
      <c r="B184" s="4" t="s">
        <v>61</v>
      </c>
      <c r="C184" s="4" t="s">
        <v>117</v>
      </c>
      <c r="D184" s="9">
        <v>2596800</v>
      </c>
    </row>
    <row r="185" spans="1:4">
      <c r="A185" s="4">
        <v>2019</v>
      </c>
      <c r="B185" s="4" t="s">
        <v>62</v>
      </c>
      <c r="C185" s="4" t="s">
        <v>117</v>
      </c>
      <c r="D185" s="9">
        <v>2156100</v>
      </c>
    </row>
    <row r="186" spans="1:4">
      <c r="A186" s="4">
        <v>2019</v>
      </c>
      <c r="B186" s="4" t="s">
        <v>22</v>
      </c>
      <c r="C186" s="4" t="s">
        <v>117</v>
      </c>
      <c r="D186" s="9">
        <v>10464450</v>
      </c>
    </row>
    <row r="187" spans="1:4">
      <c r="A187" s="4">
        <v>2019</v>
      </c>
      <c r="B187" s="4" t="s">
        <v>116</v>
      </c>
      <c r="C187" s="4" t="s">
        <v>117</v>
      </c>
      <c r="D187" s="9">
        <v>154115460</v>
      </c>
    </row>
    <row r="188" spans="1:4">
      <c r="A188" s="4">
        <v>2020</v>
      </c>
      <c r="B188" s="4" t="s">
        <v>59</v>
      </c>
      <c r="C188" s="4" t="s">
        <v>117</v>
      </c>
      <c r="D188" s="9">
        <v>2525100</v>
      </c>
    </row>
    <row r="189" spans="1:4">
      <c r="A189" s="4">
        <v>2020</v>
      </c>
      <c r="B189" s="4" t="s">
        <v>60</v>
      </c>
      <c r="C189" s="4" t="s">
        <v>117</v>
      </c>
      <c r="D189" s="9">
        <v>2527800</v>
      </c>
    </row>
    <row r="190" spans="1:4">
      <c r="A190" s="4">
        <v>2020</v>
      </c>
      <c r="B190" s="4" t="s">
        <v>61</v>
      </c>
      <c r="C190" s="4" t="s">
        <v>117</v>
      </c>
      <c r="D190" s="9">
        <v>2437500</v>
      </c>
    </row>
    <row r="191" spans="1:4">
      <c r="A191" s="4">
        <v>2020</v>
      </c>
      <c r="B191" s="4" t="s">
        <v>62</v>
      </c>
      <c r="C191" s="4" t="s">
        <v>117</v>
      </c>
      <c r="D191" s="9">
        <v>1955400</v>
      </c>
    </row>
    <row r="192" spans="1:4">
      <c r="A192" s="4">
        <v>2020</v>
      </c>
      <c r="B192" s="4" t="s">
        <v>22</v>
      </c>
      <c r="C192" s="4" t="s">
        <v>117</v>
      </c>
      <c r="D192" s="9">
        <v>9445800</v>
      </c>
    </row>
    <row r="193" spans="1:4">
      <c r="A193" s="4">
        <v>2020</v>
      </c>
      <c r="B193" s="4" t="s">
        <v>116</v>
      </c>
      <c r="C193" s="4" t="s">
        <v>117</v>
      </c>
      <c r="D193" s="9">
        <v>153003858</v>
      </c>
    </row>
    <row r="194" spans="1:4">
      <c r="A194" s="4">
        <v>2021</v>
      </c>
      <c r="B194" s="4" t="s">
        <v>59</v>
      </c>
      <c r="C194" s="4" t="s">
        <v>117</v>
      </c>
      <c r="D194" s="9">
        <v>3217800</v>
      </c>
    </row>
    <row r="195" spans="1:4">
      <c r="A195" s="4">
        <v>2021</v>
      </c>
      <c r="B195" s="4" t="s">
        <v>60</v>
      </c>
      <c r="C195" s="4" t="s">
        <v>117</v>
      </c>
      <c r="D195" s="9">
        <v>2651100</v>
      </c>
    </row>
    <row r="196" spans="1:4">
      <c r="A196" s="4">
        <v>2021</v>
      </c>
      <c r="B196" s="4" t="s">
        <v>61</v>
      </c>
      <c r="C196" s="4" t="s">
        <v>117</v>
      </c>
      <c r="D196" s="9">
        <v>2785200</v>
      </c>
    </row>
    <row r="197" spans="1:4">
      <c r="A197" s="4">
        <v>2021</v>
      </c>
      <c r="B197" s="4" t="s">
        <v>62</v>
      </c>
      <c r="C197" s="4" t="s">
        <v>117</v>
      </c>
      <c r="D197" s="9">
        <v>2403300</v>
      </c>
    </row>
    <row r="198" spans="1:4">
      <c r="A198" s="4">
        <v>2021</v>
      </c>
      <c r="B198" s="4" t="s">
        <v>22</v>
      </c>
      <c r="C198" s="4" t="s">
        <v>117</v>
      </c>
      <c r="D198" s="9">
        <v>11057400</v>
      </c>
    </row>
    <row r="199" spans="1:4">
      <c r="A199" s="4">
        <v>2021</v>
      </c>
      <c r="B199" s="4" t="s">
        <v>116</v>
      </c>
      <c r="C199" s="4" t="s">
        <v>117</v>
      </c>
      <c r="D199" s="9">
        <v>164499860</v>
      </c>
    </row>
    <row r="200" spans="1:4">
      <c r="A200" s="4">
        <v>2022</v>
      </c>
      <c r="B200" s="4" t="s">
        <v>59</v>
      </c>
      <c r="C200" s="4" t="s">
        <v>117</v>
      </c>
      <c r="D200" s="9">
        <v>3048200</v>
      </c>
    </row>
    <row r="201" spans="1:4">
      <c r="A201" s="4">
        <v>2022</v>
      </c>
      <c r="B201" s="4" t="s">
        <v>60</v>
      </c>
      <c r="C201" s="4" t="s">
        <v>117</v>
      </c>
      <c r="D201" s="9">
        <v>2370000</v>
      </c>
    </row>
    <row r="202" spans="1:4">
      <c r="A202" s="4">
        <v>2022</v>
      </c>
      <c r="B202" s="4" t="s">
        <v>61</v>
      </c>
      <c r="C202" s="4" t="s">
        <v>117</v>
      </c>
      <c r="D202" s="9">
        <v>2904000</v>
      </c>
    </row>
    <row r="203" spans="1:4">
      <c r="A203" s="4">
        <v>2022</v>
      </c>
      <c r="B203" s="4" t="s">
        <v>62</v>
      </c>
      <c r="C203" s="4" t="s">
        <v>117</v>
      </c>
      <c r="D203" s="9">
        <v>2344800</v>
      </c>
    </row>
    <row r="204" spans="1:4">
      <c r="A204" s="4">
        <v>2022</v>
      </c>
      <c r="B204" s="4" t="s">
        <v>22</v>
      </c>
      <c r="C204" s="4" t="s">
        <v>117</v>
      </c>
      <c r="D204" s="9">
        <v>10667000</v>
      </c>
    </row>
    <row r="205" spans="1:4">
      <c r="A205" s="4">
        <v>2022</v>
      </c>
      <c r="B205" s="4" t="s">
        <v>116</v>
      </c>
      <c r="C205" s="4" t="s">
        <v>117</v>
      </c>
      <c r="D205" s="9">
        <v>195440612</v>
      </c>
    </row>
  </sheetData>
  <phoneticPr fontId="3"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tabSelected="1" workbookViewId="0">
      <selection activeCell="M17" sqref="M17"/>
    </sheetView>
  </sheetViews>
  <sheetFormatPr baseColWidth="10" defaultRowHeight="12.75"/>
  <cols>
    <col min="1" max="1" width="37.28515625" style="4" customWidth="1"/>
    <col min="2" max="6" width="9.7109375" style="4" customWidth="1"/>
    <col min="7" max="9" width="9.7109375" style="23" customWidth="1"/>
    <col min="10" max="13" width="9.7109375" style="4" customWidth="1"/>
    <col min="14" max="16384" width="11.42578125" style="4"/>
  </cols>
  <sheetData>
    <row r="1" spans="1:19" s="28" customFormat="1">
      <c r="A1" s="2" t="s">
        <v>12</v>
      </c>
      <c r="B1" s="27"/>
    </row>
    <row r="3" spans="1:19">
      <c r="B3" s="29" t="s">
        <v>3</v>
      </c>
      <c r="C3" s="29" t="s">
        <v>3</v>
      </c>
      <c r="D3" s="29" t="s">
        <v>3</v>
      </c>
      <c r="E3" s="29" t="s">
        <v>3</v>
      </c>
      <c r="F3" s="29" t="s">
        <v>3</v>
      </c>
      <c r="G3" s="29" t="s">
        <v>3</v>
      </c>
      <c r="H3" s="29" t="s">
        <v>3</v>
      </c>
      <c r="I3" s="29" t="s">
        <v>3</v>
      </c>
      <c r="J3" s="29" t="s">
        <v>3</v>
      </c>
      <c r="K3" s="29" t="s">
        <v>3</v>
      </c>
      <c r="L3" s="29" t="s">
        <v>2</v>
      </c>
      <c r="M3" s="46" t="s">
        <v>2</v>
      </c>
      <c r="N3" s="46" t="s">
        <v>2</v>
      </c>
      <c r="O3" s="46" t="s">
        <v>2</v>
      </c>
      <c r="P3" s="46" t="s">
        <v>2</v>
      </c>
      <c r="Q3" s="46" t="s">
        <v>2</v>
      </c>
      <c r="R3" s="46" t="s">
        <v>2</v>
      </c>
      <c r="S3" s="46" t="s">
        <v>2</v>
      </c>
    </row>
    <row r="4" spans="1:19">
      <c r="B4" s="29">
        <v>2005</v>
      </c>
      <c r="C4" s="29">
        <v>2006</v>
      </c>
      <c r="D4" s="29">
        <v>2007</v>
      </c>
      <c r="E4" s="29">
        <v>2008</v>
      </c>
      <c r="F4" s="29">
        <v>2009</v>
      </c>
      <c r="G4" s="29">
        <v>2010</v>
      </c>
      <c r="H4" s="29">
        <v>2011</v>
      </c>
      <c r="I4" s="29">
        <v>2012</v>
      </c>
      <c r="J4" s="29">
        <v>2013</v>
      </c>
      <c r="K4" s="29">
        <v>2014</v>
      </c>
      <c r="L4" s="29">
        <v>2015</v>
      </c>
      <c r="M4" s="4">
        <v>2016</v>
      </c>
      <c r="N4" s="4">
        <v>2017</v>
      </c>
      <c r="O4" s="4">
        <v>2018</v>
      </c>
      <c r="P4" s="4">
        <v>2019</v>
      </c>
      <c r="Q4" s="4">
        <v>2020</v>
      </c>
      <c r="R4" s="4">
        <v>2021</v>
      </c>
      <c r="S4" s="4">
        <v>2022</v>
      </c>
    </row>
    <row r="5" spans="1:19">
      <c r="A5" s="30" t="s">
        <v>11</v>
      </c>
      <c r="B5" s="31">
        <v>29.4</v>
      </c>
      <c r="C5" s="31">
        <v>29.1</v>
      </c>
      <c r="D5" s="31">
        <v>28.4</v>
      </c>
      <c r="E5" s="31">
        <v>29</v>
      </c>
      <c r="F5" s="31">
        <v>29.2</v>
      </c>
      <c r="G5" s="32">
        <v>29.4</v>
      </c>
      <c r="H5" s="32">
        <v>28.8</v>
      </c>
      <c r="I5" s="32">
        <v>29.6</v>
      </c>
      <c r="J5" s="32">
        <v>29.5</v>
      </c>
      <c r="K5" s="33">
        <v>29</v>
      </c>
      <c r="L5" s="4">
        <v>29.5</v>
      </c>
      <c r="M5" s="4">
        <v>29.9</v>
      </c>
      <c r="N5" s="4">
        <v>29.6</v>
      </c>
      <c r="O5" s="4">
        <v>29.5</v>
      </c>
      <c r="P5" s="4">
        <v>29.6</v>
      </c>
      <c r="Q5" s="4">
        <v>29.7</v>
      </c>
      <c r="R5" s="4">
        <v>30.3</v>
      </c>
      <c r="S5" s="4">
        <v>30.2</v>
      </c>
    </row>
    <row r="6" spans="1:19">
      <c r="A6" s="30" t="s">
        <v>4</v>
      </c>
      <c r="B6" s="32">
        <v>33.9</v>
      </c>
      <c r="C6" s="32">
        <v>29.6</v>
      </c>
      <c r="D6" s="32">
        <v>24.1</v>
      </c>
      <c r="E6" s="32">
        <v>26.5</v>
      </c>
      <c r="F6" s="32">
        <v>26.4</v>
      </c>
      <c r="G6" s="32">
        <v>27.7</v>
      </c>
      <c r="H6" s="32">
        <v>25</v>
      </c>
      <c r="I6" s="32">
        <v>28.4</v>
      </c>
      <c r="J6" s="32">
        <v>23.2</v>
      </c>
      <c r="K6" s="33">
        <v>22.7</v>
      </c>
      <c r="L6" s="4">
        <v>22.4</v>
      </c>
      <c r="M6" s="4">
        <v>24.2</v>
      </c>
      <c r="N6" s="4">
        <v>23.7</v>
      </c>
      <c r="O6" s="4">
        <v>24.4</v>
      </c>
      <c r="P6" s="4">
        <v>25</v>
      </c>
      <c r="Q6" s="4">
        <v>24</v>
      </c>
      <c r="R6" s="4">
        <v>29</v>
      </c>
      <c r="S6" s="4">
        <v>30</v>
      </c>
    </row>
    <row r="7" spans="1:19">
      <c r="A7" s="30" t="s">
        <v>42</v>
      </c>
      <c r="B7" s="32">
        <v>36.299999999999997</v>
      </c>
      <c r="C7" s="32">
        <v>20.2</v>
      </c>
      <c r="D7" s="32">
        <v>21.5</v>
      </c>
      <c r="E7" s="32">
        <v>25</v>
      </c>
      <c r="F7" s="32">
        <v>30</v>
      </c>
      <c r="G7" s="32">
        <v>30.3</v>
      </c>
      <c r="H7" s="32">
        <v>26.1</v>
      </c>
      <c r="I7" s="32">
        <v>26.7</v>
      </c>
      <c r="J7" s="32">
        <v>26.5</v>
      </c>
      <c r="K7" s="33">
        <v>29.1</v>
      </c>
      <c r="L7" s="34">
        <v>40.299999999999997</v>
      </c>
      <c r="M7" s="4">
        <v>27.3</v>
      </c>
      <c r="N7" s="4">
        <v>31.4</v>
      </c>
      <c r="O7" s="4">
        <v>26.1</v>
      </c>
      <c r="P7" s="4">
        <v>35</v>
      </c>
      <c r="Q7" s="4">
        <v>29</v>
      </c>
      <c r="R7" s="4">
        <v>41</v>
      </c>
      <c r="S7" s="4">
        <v>42</v>
      </c>
    </row>
    <row r="8" spans="1:19">
      <c r="A8" s="30" t="s">
        <v>19</v>
      </c>
      <c r="B8" s="32">
        <f>100-75.2</f>
        <v>24.799999999999997</v>
      </c>
      <c r="C8" s="32">
        <f>100-73.6</f>
        <v>26.400000000000006</v>
      </c>
      <c r="D8" s="32">
        <f>100-69.4</f>
        <v>30.599999999999994</v>
      </c>
      <c r="E8" s="32">
        <f>100-67.6</f>
        <v>32.400000000000006</v>
      </c>
      <c r="F8" s="32">
        <f>100-73.1</f>
        <v>26.900000000000006</v>
      </c>
      <c r="G8" s="32">
        <f>100-66.1</f>
        <v>33.900000000000006</v>
      </c>
      <c r="H8" s="32">
        <f>100-64.6</f>
        <v>35.400000000000006</v>
      </c>
      <c r="I8" s="32">
        <f>100-65</f>
        <v>35</v>
      </c>
      <c r="J8" s="32">
        <f>100-66.1</f>
        <v>33.900000000000006</v>
      </c>
      <c r="K8" s="33">
        <f>100-68.5</f>
        <v>31.5</v>
      </c>
      <c r="L8" s="34">
        <v>30.6</v>
      </c>
      <c r="M8" s="4">
        <f>100-63.1</f>
        <v>36.9</v>
      </c>
      <c r="N8" s="4">
        <v>36.799999999999997</v>
      </c>
      <c r="O8" s="4">
        <v>36.200000000000003</v>
      </c>
      <c r="P8" s="4">
        <v>39</v>
      </c>
      <c r="Q8" s="4">
        <v>36</v>
      </c>
      <c r="R8" s="4">
        <v>48</v>
      </c>
      <c r="S8" s="4">
        <v>48</v>
      </c>
    </row>
    <row r="9" spans="1:19">
      <c r="A9" s="30"/>
      <c r="B9" s="32"/>
      <c r="C9" s="32"/>
      <c r="D9" s="32"/>
      <c r="E9" s="32"/>
      <c r="F9" s="32"/>
      <c r="G9" s="32"/>
      <c r="H9" s="32"/>
      <c r="I9" s="32"/>
      <c r="J9" s="32"/>
      <c r="K9" s="33"/>
    </row>
    <row r="10" spans="1:19">
      <c r="A10" s="30" t="s">
        <v>7</v>
      </c>
      <c r="B10" s="32">
        <v>22.6</v>
      </c>
      <c r="C10" s="32">
        <v>25.2</v>
      </c>
      <c r="D10" s="32">
        <v>25</v>
      </c>
      <c r="E10" s="32">
        <v>24.8</v>
      </c>
      <c r="F10" s="32">
        <v>30.2</v>
      </c>
      <c r="G10" s="32">
        <v>28.6</v>
      </c>
      <c r="H10" s="32">
        <v>28.1</v>
      </c>
      <c r="I10" s="32">
        <v>25</v>
      </c>
      <c r="J10" s="32">
        <v>25.5</v>
      </c>
      <c r="K10" s="33">
        <v>22.9</v>
      </c>
      <c r="L10" s="4">
        <v>23.4</v>
      </c>
      <c r="M10" s="4">
        <v>27.5</v>
      </c>
      <c r="N10" s="47">
        <f>133/(133+225+107)*100</f>
        <v>28.602150537634408</v>
      </c>
      <c r="O10" s="47">
        <f>114/(114+219+139)*100</f>
        <v>24.152542372881356</v>
      </c>
      <c r="P10" s="47">
        <f>116/(116+232+137)*100</f>
        <v>23.917525773195877</v>
      </c>
      <c r="Q10" s="47">
        <f>121/(121+185+131)*100</f>
        <v>27.688787185354691</v>
      </c>
      <c r="R10" s="47">
        <f>137/(137+221+149)*100</f>
        <v>27.021696252465482</v>
      </c>
      <c r="S10" s="47">
        <f>131/(131+218+133)*100</f>
        <v>27.178423236514522</v>
      </c>
    </row>
    <row r="11" spans="1:19">
      <c r="A11" s="30" t="s">
        <v>5</v>
      </c>
      <c r="B11" s="32">
        <v>43.7</v>
      </c>
      <c r="C11" s="32">
        <v>45.1</v>
      </c>
      <c r="D11" s="32">
        <v>45.8</v>
      </c>
      <c r="E11" s="32">
        <v>41.2</v>
      </c>
      <c r="F11" s="32">
        <v>33.6</v>
      </c>
      <c r="G11" s="32">
        <v>31.3</v>
      </c>
      <c r="H11" s="32">
        <v>44.3</v>
      </c>
      <c r="I11" s="32">
        <v>32.6</v>
      </c>
      <c r="J11" s="32">
        <v>32.200000000000003</v>
      </c>
      <c r="K11" s="33">
        <v>44</v>
      </c>
      <c r="L11" s="4">
        <v>54.3</v>
      </c>
      <c r="M11" s="4">
        <v>53.3</v>
      </c>
      <c r="N11" s="47">
        <f>225/(133+225+107)*100</f>
        <v>48.387096774193552</v>
      </c>
      <c r="O11" s="47">
        <f>219/(114+219+139)*100</f>
        <v>46.398305084745758</v>
      </c>
      <c r="P11" s="47">
        <f>232/(116+232+137)*100</f>
        <v>47.835051546391753</v>
      </c>
      <c r="Q11" s="47">
        <f>185/(121+185+131)*100</f>
        <v>42.33409610983982</v>
      </c>
      <c r="R11" s="47">
        <f>221/(137+221+149)*100</f>
        <v>43.589743589743591</v>
      </c>
      <c r="S11" s="47">
        <f>218/(131+218+133)*100</f>
        <v>45.228215767634858</v>
      </c>
    </row>
    <row r="12" spans="1:19">
      <c r="A12" s="30" t="s">
        <v>6</v>
      </c>
      <c r="B12" s="31">
        <v>27</v>
      </c>
      <c r="C12" s="31">
        <v>27.8</v>
      </c>
      <c r="D12" s="31">
        <v>26.9</v>
      </c>
      <c r="E12" s="31">
        <v>33</v>
      </c>
      <c r="F12" s="31">
        <v>34.799999999999997</v>
      </c>
      <c r="G12" s="32">
        <v>38.700000000000003</v>
      </c>
      <c r="H12" s="32">
        <v>25.3</v>
      </c>
      <c r="I12" s="32">
        <v>39.700000000000003</v>
      </c>
      <c r="J12" s="32">
        <v>39.5</v>
      </c>
      <c r="K12" s="33">
        <v>31</v>
      </c>
      <c r="L12" s="4">
        <v>19.3</v>
      </c>
      <c r="M12" s="4">
        <v>16.7</v>
      </c>
      <c r="N12" s="48" t="s">
        <v>17</v>
      </c>
      <c r="O12" s="51" t="s">
        <v>17</v>
      </c>
      <c r="P12" s="51" t="s">
        <v>17</v>
      </c>
      <c r="Q12" s="51" t="s">
        <v>17</v>
      </c>
      <c r="R12" s="51" t="s">
        <v>17</v>
      </c>
      <c r="S12" s="4">
        <v>25</v>
      </c>
    </row>
    <row r="13" spans="1:19">
      <c r="A13" s="30" t="s">
        <v>16</v>
      </c>
      <c r="B13" s="31">
        <v>5.79</v>
      </c>
      <c r="C13" s="31">
        <v>1.34</v>
      </c>
      <c r="D13" s="31">
        <v>2.15</v>
      </c>
      <c r="E13" s="31">
        <v>0.67</v>
      </c>
      <c r="F13" s="31" t="s">
        <v>17</v>
      </c>
      <c r="G13" s="32" t="s">
        <v>17</v>
      </c>
      <c r="H13" s="32">
        <v>1.17</v>
      </c>
      <c r="I13" s="32">
        <v>2.39</v>
      </c>
      <c r="J13" s="32">
        <v>1.88</v>
      </c>
      <c r="K13" s="33">
        <v>1.44</v>
      </c>
      <c r="L13" s="4">
        <v>1.78</v>
      </c>
      <c r="M13" s="4">
        <v>1.9</v>
      </c>
      <c r="N13" s="48" t="s">
        <v>17</v>
      </c>
      <c r="O13" s="51" t="s">
        <v>17</v>
      </c>
      <c r="P13" s="51" t="s">
        <v>17</v>
      </c>
      <c r="Q13" s="51" t="s">
        <v>17</v>
      </c>
      <c r="R13" s="51" t="s">
        <v>17</v>
      </c>
      <c r="S13" s="4">
        <v>3</v>
      </c>
    </row>
    <row r="14" spans="1:19">
      <c r="A14" s="30" t="s">
        <v>91</v>
      </c>
      <c r="B14" s="48" t="s">
        <v>92</v>
      </c>
      <c r="C14" s="48" t="s">
        <v>92</v>
      </c>
      <c r="D14" s="48" t="s">
        <v>92</v>
      </c>
      <c r="E14" s="48" t="s">
        <v>92</v>
      </c>
      <c r="F14" s="48" t="s">
        <v>92</v>
      </c>
      <c r="G14" s="48" t="s">
        <v>92</v>
      </c>
      <c r="H14" s="48" t="s">
        <v>92</v>
      </c>
      <c r="I14" s="48" t="s">
        <v>92</v>
      </c>
      <c r="J14" s="48" t="s">
        <v>92</v>
      </c>
      <c r="K14" s="48" t="s">
        <v>92</v>
      </c>
      <c r="L14" s="48" t="s">
        <v>92</v>
      </c>
      <c r="M14" s="48" t="s">
        <v>92</v>
      </c>
      <c r="N14" s="47">
        <f>107/(133+225+107)*100</f>
        <v>23.010752688172044</v>
      </c>
      <c r="O14" s="47">
        <f>139/(114+219+139)*100</f>
        <v>29.449152542372879</v>
      </c>
      <c r="P14" s="47">
        <f>137/(116+232+137)*100</f>
        <v>28.24742268041237</v>
      </c>
      <c r="Q14" s="47">
        <f>131/(121+185+131)*100</f>
        <v>29.977116704805489</v>
      </c>
      <c r="R14" s="47">
        <f>149/(137+221+149)*100</f>
        <v>29.388560157790927</v>
      </c>
      <c r="S14" s="47">
        <f>133/(131+218+133)*100</f>
        <v>27.593360995850624</v>
      </c>
    </row>
    <row r="15" spans="1:19">
      <c r="A15" s="30" t="s">
        <v>10</v>
      </c>
      <c r="B15" s="31">
        <v>43.5</v>
      </c>
      <c r="C15" s="31">
        <v>54.6</v>
      </c>
      <c r="D15" s="31">
        <v>46.7</v>
      </c>
      <c r="E15" s="31">
        <v>50.1</v>
      </c>
      <c r="F15" s="31">
        <v>41.3</v>
      </c>
      <c r="G15" s="32">
        <v>39.1</v>
      </c>
      <c r="H15" s="32">
        <v>43</v>
      </c>
      <c r="I15" s="32">
        <v>33.4</v>
      </c>
      <c r="J15" s="32">
        <v>43.5</v>
      </c>
      <c r="K15" s="33">
        <v>41.2</v>
      </c>
      <c r="L15" s="4">
        <v>41.5</v>
      </c>
      <c r="M15" s="4">
        <v>45</v>
      </c>
      <c r="N15" s="4">
        <v>45</v>
      </c>
      <c r="O15" s="4">
        <v>42</v>
      </c>
      <c r="P15" s="4">
        <v>40</v>
      </c>
      <c r="Q15" s="4">
        <v>43</v>
      </c>
      <c r="R15" s="4">
        <v>35</v>
      </c>
      <c r="S15" s="4">
        <v>42</v>
      </c>
    </row>
    <row r="16" spans="1:19">
      <c r="A16" s="30" t="s">
        <v>13</v>
      </c>
      <c r="B16" s="31">
        <v>37.9</v>
      </c>
      <c r="C16" s="31">
        <v>32.4</v>
      </c>
      <c r="D16" s="31">
        <v>37.799999999999997</v>
      </c>
      <c r="E16" s="31">
        <v>37.5</v>
      </c>
      <c r="F16" s="31">
        <v>32.1</v>
      </c>
      <c r="G16" s="32">
        <v>28.5</v>
      </c>
      <c r="H16" s="32">
        <v>33.5</v>
      </c>
      <c r="I16" s="32">
        <v>30.2</v>
      </c>
      <c r="J16" s="32">
        <v>30</v>
      </c>
      <c r="K16" s="33">
        <v>40.799999999999997</v>
      </c>
      <c r="L16" s="4">
        <v>31</v>
      </c>
      <c r="M16" s="4">
        <v>44</v>
      </c>
      <c r="N16" s="4">
        <v>29</v>
      </c>
      <c r="O16" s="4">
        <v>47</v>
      </c>
      <c r="P16" s="4">
        <v>36</v>
      </c>
      <c r="Q16" s="4">
        <v>41</v>
      </c>
      <c r="R16" s="4">
        <v>29</v>
      </c>
      <c r="S16" s="4">
        <v>38</v>
      </c>
    </row>
    <row r="17" spans="1:19" s="19" customFormat="1">
      <c r="A17" s="30" t="s">
        <v>8</v>
      </c>
      <c r="B17" s="33">
        <v>96</v>
      </c>
      <c r="C17" s="33">
        <v>84.8</v>
      </c>
      <c r="D17" s="33">
        <v>108</v>
      </c>
      <c r="E17" s="33">
        <v>108</v>
      </c>
      <c r="F17" s="33">
        <v>108</v>
      </c>
      <c r="G17" s="35">
        <v>118</v>
      </c>
      <c r="H17" s="35">
        <v>102</v>
      </c>
      <c r="I17" s="35">
        <v>106</v>
      </c>
      <c r="J17" s="35">
        <v>114</v>
      </c>
      <c r="K17" s="33">
        <v>119</v>
      </c>
      <c r="L17" s="4">
        <v>116</v>
      </c>
      <c r="M17" s="34">
        <v>113</v>
      </c>
      <c r="N17" s="4">
        <v>111</v>
      </c>
      <c r="O17" s="4">
        <v>112</v>
      </c>
      <c r="P17" s="4">
        <v>110</v>
      </c>
      <c r="Q17" s="4">
        <v>123</v>
      </c>
      <c r="R17" s="4">
        <v>110</v>
      </c>
      <c r="S17" s="4">
        <v>106</v>
      </c>
    </row>
    <row r="18" spans="1:19">
      <c r="A18" s="30" t="s">
        <v>9</v>
      </c>
      <c r="B18" s="31">
        <v>53.9</v>
      </c>
      <c r="C18" s="31">
        <v>48.3</v>
      </c>
      <c r="D18" s="31">
        <v>57.9</v>
      </c>
      <c r="E18" s="31">
        <v>63.3</v>
      </c>
      <c r="F18" s="31">
        <v>69.5</v>
      </c>
      <c r="G18" s="32">
        <v>61.7</v>
      </c>
      <c r="H18" s="32">
        <v>62.1</v>
      </c>
      <c r="I18" s="32">
        <v>70.099999999999994</v>
      </c>
      <c r="J18" s="32">
        <v>78.7</v>
      </c>
      <c r="K18" s="33">
        <v>68.400000000000006</v>
      </c>
      <c r="L18" s="4">
        <v>62.6</v>
      </c>
      <c r="M18" s="4">
        <v>62</v>
      </c>
      <c r="N18" s="50" t="s">
        <v>17</v>
      </c>
      <c r="O18" s="51" t="s">
        <v>17</v>
      </c>
      <c r="P18" s="4">
        <v>67</v>
      </c>
      <c r="Q18" s="4">
        <v>65</v>
      </c>
      <c r="R18" s="4">
        <v>63</v>
      </c>
      <c r="S18" s="4">
        <v>67</v>
      </c>
    </row>
    <row r="19" spans="1:19">
      <c r="A19" s="30" t="s">
        <v>90</v>
      </c>
      <c r="B19" s="50" t="s">
        <v>17</v>
      </c>
      <c r="C19" s="50" t="s">
        <v>17</v>
      </c>
      <c r="D19" s="50" t="s">
        <v>17</v>
      </c>
      <c r="E19" s="50" t="s">
        <v>17</v>
      </c>
      <c r="F19" s="50" t="s">
        <v>17</v>
      </c>
      <c r="G19" s="50" t="s">
        <v>17</v>
      </c>
      <c r="H19" s="50" t="s">
        <v>17</v>
      </c>
      <c r="I19" s="50" t="s">
        <v>17</v>
      </c>
      <c r="J19" s="50" t="s">
        <v>17</v>
      </c>
      <c r="K19" s="50" t="s">
        <v>17</v>
      </c>
      <c r="L19" s="4">
        <v>56</v>
      </c>
      <c r="M19" s="4">
        <v>60</v>
      </c>
      <c r="N19" s="4">
        <v>64</v>
      </c>
      <c r="O19" s="4">
        <v>61</v>
      </c>
      <c r="P19" s="51" t="s">
        <v>17</v>
      </c>
      <c r="Q19" s="51" t="s">
        <v>17</v>
      </c>
      <c r="R19" s="51" t="s">
        <v>17</v>
      </c>
      <c r="S19" s="54" t="s">
        <v>17</v>
      </c>
    </row>
    <row r="21" spans="1:19">
      <c r="A21" s="4" t="s">
        <v>43</v>
      </c>
      <c r="C21" s="5"/>
      <c r="J21" s="36"/>
    </row>
    <row r="22" spans="1:19">
      <c r="A22" s="26" t="s">
        <v>114</v>
      </c>
      <c r="C22" s="5"/>
      <c r="J22" s="36"/>
    </row>
    <row r="23" spans="1:19">
      <c r="C23" s="5"/>
      <c r="J23" s="36"/>
    </row>
  </sheetData>
  <phoneticPr fontId="0" type="noConversion"/>
  <pageMargins left="0.78740157499999996" right="0.78740157499999996" top="0.984251969" bottom="0.984251969" header="0.4921259845" footer="0.4921259845"/>
  <pageSetup paperSize="9" orientation="landscape" cellComments="asDisplayed" verticalDpi="4294967292" r:id="rId1"/>
  <headerFooter alignWithMargins="0">
    <oddHeader>&amp;C&amp;F&gt;&amp;A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definitions</vt:lpstr>
      <vt:lpstr>pour_en_savoir_plus</vt:lpstr>
      <vt:lpstr>methodo</vt:lpstr>
      <vt:lpstr>dif_series_agrement</vt:lpstr>
      <vt:lpstr>dif_series_pai_eng_tab</vt:lpstr>
      <vt:lpstr>dif_series_pai_eng_data</vt:lpstr>
      <vt:lpstr>dif_series_profil</vt:lpstr>
      <vt:lpstr>dif_series_agrement!Zone_d_impression</vt:lpstr>
      <vt:lpstr>dif_series_pai_eng_tab!Zone_d_impression</vt:lpstr>
      <vt:lpstr>dif_series_profil!Zone_d_impression</vt:lpstr>
    </vt:vector>
  </TitlesOfParts>
  <Company>srsa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 Actions structures</dc:title>
  <dc:subject>page 29 - DJA</dc:subject>
  <dc:creator>nicole allain</dc:creator>
  <dc:description>référence : publication observatoire Bretagne_x000d_
dispo en mai -  source demande au cnasea</dc:description>
  <cp:lastModifiedBy>Catherine LE-LAIN</cp:lastModifiedBy>
  <cp:lastPrinted>2020-01-08T07:44:27Z</cp:lastPrinted>
  <dcterms:created xsi:type="dcterms:W3CDTF">1999-05-19T06:36:20Z</dcterms:created>
  <dcterms:modified xsi:type="dcterms:W3CDTF">2023-08-28T13:58:08Z</dcterms:modified>
</cp:coreProperties>
</file>