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09_ETUDES_DIFFUSION\22_Diffusion\02_Canaux_Diffusion\02_Site_internet\01_Mise_en_ligne\02_Publications\2026\0401_FF_COP_2026\"/>
    </mc:Choice>
  </mc:AlternateContent>
  <xr:revisionPtr revIDLastSave="0" documentId="8_{B5B73E75-5A12-4FA0-A061-6C07F9C0A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ure 1" sheetId="2" r:id="rId1"/>
    <sheet name="Figure 2" sheetId="4" r:id="rId2"/>
    <sheet name="Figure 3" sheetId="5" r:id="rId3"/>
    <sheet name="Figure 4" sheetId="13" r:id="rId4"/>
    <sheet name="Figure 5" sheetId="6" r:id="rId5"/>
    <sheet name="Figure 6" sheetId="16" r:id="rId6"/>
    <sheet name="Figure 7" sheetId="1" r:id="rId7"/>
    <sheet name="Figure 8" sheetId="9" r:id="rId8"/>
    <sheet name="Figure 9" sheetId="17" r:id="rId9"/>
    <sheet name="Figure 10" sheetId="11" r:id="rId10"/>
    <sheet name="Figure 11" sheetId="12" r:id="rId11"/>
    <sheet name="Figure 12" sheetId="7" r:id="rId12"/>
    <sheet name="données complémentaires 1" sheetId="18" r:id="rId13"/>
  </sheets>
  <definedNames>
    <definedName name="Excel_BuiltIn_Print_Area_1">"$#REF !.$A$1:$C$53"</definedName>
    <definedName name="Excel_BuiltIn_Print_Area_6_1" localSheetId="8">#REF!</definedName>
    <definedName name="Excel_BuiltIn_Print_Area_6_1">#REF!</definedName>
    <definedName name="_xlnm.Print_Area" localSheetId="12">'données complémentaires 1'!#REF!</definedName>
    <definedName name="_xlnm.Print_Area" localSheetId="9">'Figure 10'!#REF!</definedName>
    <definedName name="_xlnm.Print_Area" localSheetId="10">'Figure 11'!#REF!</definedName>
    <definedName name="_xlnm.Print_Area" localSheetId="11">'Figure 12'!$A$3:$K$23</definedName>
    <definedName name="_xlnm.Print_Area" localSheetId="2">'Figure 3'!#REF!</definedName>
    <definedName name="_xlnm.Print_Area" localSheetId="3">'Figure 4'!#REF!</definedName>
    <definedName name="_xlnm.Print_Area" localSheetId="7">'Figure 8'!$A$1:$E$17</definedName>
    <definedName name="_xlnm.Print_Area" localSheetId="8">'Figure 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2" l="1"/>
  <c r="B10" i="12"/>
  <c r="C7" i="6"/>
  <c r="C8" i="6"/>
  <c r="C9" i="6"/>
  <c r="C10" i="6"/>
  <c r="C11" i="6"/>
  <c r="C12" i="6"/>
  <c r="C6" i="6"/>
  <c r="P9" i="16"/>
  <c r="O9" i="16"/>
  <c r="R9" i="16" s="1"/>
  <c r="R7" i="16"/>
  <c r="R8" i="16"/>
  <c r="R6" i="16"/>
  <c r="Q7" i="16"/>
  <c r="Q8" i="16"/>
  <c r="Q6" i="16"/>
  <c r="C10" i="17"/>
  <c r="C9" i="17"/>
  <c r="D8" i="4" l="1"/>
  <c r="C8" i="4"/>
  <c r="C10" i="4" s="1"/>
  <c r="E9" i="4" s="1"/>
  <c r="D10" i="4" l="1"/>
  <c r="F9" i="4" s="1"/>
  <c r="E8" i="4"/>
  <c r="F8" i="4"/>
</calcChain>
</file>

<file path=xl/sharedStrings.xml><?xml version="1.0" encoding="utf-8"?>
<sst xmlns="http://schemas.openxmlformats.org/spreadsheetml/2006/main" count="177" uniqueCount="139">
  <si>
    <t>Céréales</t>
  </si>
  <si>
    <t>Côtes-d'Armor</t>
  </si>
  <si>
    <t>Finistère</t>
  </si>
  <si>
    <t>Ille-et-Vilaine</t>
  </si>
  <si>
    <t>Morbihan</t>
  </si>
  <si>
    <t>Bretagne</t>
  </si>
  <si>
    <t>Oléagineux</t>
  </si>
  <si>
    <t>Protéagineux</t>
  </si>
  <si>
    <t>0 à  20 ha</t>
  </si>
  <si>
    <t>50 ha et plus</t>
  </si>
  <si>
    <t xml:space="preserve">Blé tendre </t>
  </si>
  <si>
    <t>Maïs grain</t>
  </si>
  <si>
    <t xml:space="preserve">Orge </t>
  </si>
  <si>
    <t>Triticale</t>
  </si>
  <si>
    <t>Colza</t>
  </si>
  <si>
    <t>Libellé</t>
  </si>
  <si>
    <t>COP</t>
  </si>
  <si>
    <t>Bovins lait</t>
  </si>
  <si>
    <t>Porcin</t>
  </si>
  <si>
    <t>Autres granivores</t>
  </si>
  <si>
    <t>Polyculture polyélevage</t>
  </si>
  <si>
    <t>Total</t>
  </si>
  <si>
    <t>Volume de grains écrasés</t>
  </si>
  <si>
    <t>Source : Agreste, Draaf Bretagne, FranceAgriMer, enquête trimestrielle</t>
  </si>
  <si>
    <t xml:space="preserve">Quantités de céréales utilisées par les industries bretonnes de fabrication d'aliments pour animaux de ferme, par année civile </t>
  </si>
  <si>
    <t>en milliers de tonnes</t>
  </si>
  <si>
    <t>Source : FranceAgriMer</t>
  </si>
  <si>
    <t>Intitulé</t>
  </si>
  <si>
    <t>Source : Agreste, Draaf Bretagne, FranceAgriMer</t>
  </si>
  <si>
    <t>Collecte                                                      (tonnes)</t>
  </si>
  <si>
    <t>Répartition de la collecte (en %)</t>
  </si>
  <si>
    <t>Espèces</t>
  </si>
  <si>
    <t>Blé tendre</t>
  </si>
  <si>
    <t>Maïs</t>
  </si>
  <si>
    <t>Orge</t>
  </si>
  <si>
    <t>Autres céréales</t>
  </si>
  <si>
    <t>Total céréales</t>
  </si>
  <si>
    <t>Total oléagineux</t>
  </si>
  <si>
    <t>Total protéagineux</t>
  </si>
  <si>
    <t>Cultures</t>
  </si>
  <si>
    <t>Année</t>
  </si>
  <si>
    <t>20 à 50 ha</t>
  </si>
  <si>
    <t>Plus de 20 ha</t>
  </si>
  <si>
    <t>Rendement
(quintaux/ha)</t>
  </si>
  <si>
    <t>Source : FranceAgriMer, enquête trimestrielle</t>
  </si>
  <si>
    <t>en euros par tonne</t>
  </si>
  <si>
    <t>Évolution des prix payés aux producteurs pour le blé, l'orge et le maïs grain depuis 2010</t>
  </si>
  <si>
    <t>Note : prix au 30 juin de l'année N+1 (ex : au 30 juin 2025 pour les céréales récoltées en 2024)</t>
  </si>
  <si>
    <t>Quantités de céréales collectées en Bretagne (campagne 2024-2025)</t>
  </si>
  <si>
    <t>Figure 12 - Les Côtes-d'Armor devancent de peu l'Ille-et-Vilaine</t>
  </si>
  <si>
    <t>Source : Agreste - Comptes régionaux de l'agriculture provisoires 2024</t>
  </si>
  <si>
    <t>Source : Agreste, statistique agricole annuelle définitive 2024</t>
  </si>
  <si>
    <t>Champ : la surface est la surface de l'exploitation en céréales (ou en oléaprotéagineux) dont les parcelles sont situées en Bretagne</t>
  </si>
  <si>
    <t>Évolution 2023-2024 (%)</t>
  </si>
  <si>
    <t>Bovins mixte, bovins viande, ovins, caprins et autres herbivores</t>
  </si>
  <si>
    <t>Polyculture, grandes cultures hors COP,maraîchage,horticulture</t>
  </si>
  <si>
    <t>Répartition des tonnages de céréales collectées en Bretagne au 30 juin 2025</t>
  </si>
  <si>
    <t>Figure 1 - Production de céréales et oléoprotéagineux par région en 2024</t>
  </si>
  <si>
    <t>Source: Agreste, statistique agricole annuelle définitive 2024</t>
  </si>
  <si>
    <t>*pour les céréales et les oléoprotéagineux, la statistique agricole annuelle de l’année N concerne la récolte de l’année N</t>
  </si>
  <si>
    <t>Production, rendements et surfaces* en Bretagne en 2010 et 2024</t>
  </si>
  <si>
    <t>Taille</t>
  </si>
  <si>
    <t>2010 (milliers de tonnes)</t>
  </si>
  <si>
    <t>2024 (milliers de tonnes)</t>
  </si>
  <si>
    <t>Surfaces
(milliers de ha)</t>
  </si>
  <si>
    <t xml:space="preserve">Production </t>
  </si>
  <si>
    <t>Collecte 2024-2025</t>
  </si>
  <si>
    <t>Production 2024</t>
  </si>
  <si>
    <t>Répartition des surfaces céréalières selon la spécialisation de l'exploitation en 2024</t>
  </si>
  <si>
    <t>Blé</t>
  </si>
  <si>
    <t>Oléoprotéagineux</t>
  </si>
  <si>
    <t>Figure 8 - Répartition des cultures de céréales et oléoprotéagineux en Bretagne</t>
  </si>
  <si>
    <t>Source : Agence de services et de paiement, RPG 2024</t>
  </si>
  <si>
    <t>Quantités de céréales collectées* en Bretagne en 2010 et 2024</t>
  </si>
  <si>
    <t>*collecte au 30 juin N+1</t>
  </si>
  <si>
    <t>Données complémentaires 1 - Les Côtes-d'Armor devancent de peu l'Ille-et-Vilaine</t>
  </si>
  <si>
    <t>Source : FranceAgriMer - Agreste, statistique agricole annuelle 2024</t>
  </si>
  <si>
    <t>Figure 13 - Évolution de l'activité de meunerie (blé tendre) en Bretagne</t>
  </si>
  <si>
    <t>Source : Agence de services et de paiement, fichiers parcelles</t>
  </si>
  <si>
    <t>Source : Dréal, DFA - ASP, fichiers parcelles</t>
  </si>
  <si>
    <t>Valeur de la production de céréales et oléoprotéagineux hors subvention en 2024</t>
  </si>
  <si>
    <t>Part Bretagne/
France métropolitaine</t>
  </si>
  <si>
    <t>en millions d'euros courants</t>
  </si>
  <si>
    <t>Part Bret./France 2024 (%)</t>
  </si>
  <si>
    <t>Pois (protéagineux et mélange)</t>
  </si>
  <si>
    <t>Ensemble</t>
  </si>
  <si>
    <t>Type de culture</t>
  </si>
  <si>
    <t>Figure 2 - Évolution du nombre d'exploitations cultivant des céréales et des oléoprotéagineux</t>
  </si>
  <si>
    <t>Figure 3 - Hausse significative des productions de maïs et de protéagineux</t>
  </si>
  <si>
    <t>effectifs 2020</t>
  </si>
  <si>
    <t>effectifs 2025</t>
  </si>
  <si>
    <t>Répartition 2020</t>
  </si>
  <si>
    <t>Répartition 2025</t>
  </si>
  <si>
    <t xml:space="preserve">Figure 4 - La Bretagne produit 5 % des céréales françaises en valeur </t>
  </si>
  <si>
    <t>Surfaces (ha)</t>
  </si>
  <si>
    <t>Surfaces (%)</t>
  </si>
  <si>
    <t xml:space="preserve">Figure 5 - Les éleveurs cultivent 71 % des surfaces en céréales  </t>
  </si>
  <si>
    <t>Figure 6 - Le prix du blé stagne en 2024</t>
  </si>
  <si>
    <t>Figure 8 - 3,7 millions de tonnes de céréales destinées à l'alimentation animale en 2024</t>
  </si>
  <si>
    <t xml:space="preserve">Blé </t>
  </si>
  <si>
    <t>Figure 9 - Net recul de la collecte en 2024</t>
  </si>
  <si>
    <t>Évolution 2023-2024</t>
  </si>
  <si>
    <t>Figure 10 - Collecte régionale de céréales : plus de la moitié en blé, un quart en maïs</t>
  </si>
  <si>
    <t>en tonnes</t>
  </si>
  <si>
    <t>11</t>
  </si>
  <si>
    <t>Île-de-France</t>
  </si>
  <si>
    <t>24</t>
  </si>
  <si>
    <t>Centre-Val de Loire</t>
  </si>
  <si>
    <t>32</t>
  </si>
  <si>
    <t>Hauts de France</t>
  </si>
  <si>
    <t>44</t>
  </si>
  <si>
    <t>Grand Est</t>
  </si>
  <si>
    <t>53</t>
  </si>
  <si>
    <t>27</t>
  </si>
  <si>
    <t>Bourgogne-Franche-Comté</t>
  </si>
  <si>
    <t>75</t>
  </si>
  <si>
    <t>Nouvelle Aquitaine</t>
  </si>
  <si>
    <t>28</t>
  </si>
  <si>
    <t>Normandie</t>
  </si>
  <si>
    <t>52</t>
  </si>
  <si>
    <t>Pays de la Loire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</si>
  <si>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</si>
  <si>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</si>
  <si>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</si>
  <si>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</si>
  <si>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</si>
  <si>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</si>
  <si>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</si>
  <si>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>Corse</t>
  </si>
  <si>
    <t>Surface COP (en ha)</t>
  </si>
  <si>
    <t>Part des surfaces COP dans la SAU (%)</t>
  </si>
  <si>
    <t>Production totale COP (en quintaux)</t>
  </si>
  <si>
    <t>Production céréales (en quintaux)</t>
  </si>
  <si>
    <t>Production d'oleagineux (en quintaux)</t>
  </si>
  <si>
    <t>Production de protéagineux (en quintaux)</t>
  </si>
  <si>
    <t>Code région</t>
  </si>
  <si>
    <t>Libellé région</t>
  </si>
  <si>
    <t>France métropolitaine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</si>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</sst>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\ #,##0.00&quot;    &quot;;\-#,##0.00&quot;    &quot;;&quot; -&quot;#&quot;    &quot;;@\ "/>
    <numFmt numFmtId="165" formatCode="0.0%"/>
    <numFmt numFmtId="166" formatCode="_-* #,##0_-;\-* #,##0_-;_-* &quot;-&quot;??_-;_-@_-"/>
    <numFmt numFmtId="167" formatCode="\ #,##0&quot;    &quot;;\-#,##0&quot;    &quot;;&quot; -&quot;#&quot;    &quot;;@\ "/>
    <numFmt numFmtId="168" formatCode="\ #,##0.0&quot;    &quot;;\-#,##0.0&quot;    &quot;;&quot; -&quot;#.0&quot;    &quot;;@\ "/>
    <numFmt numFmtId="169" formatCode="#,##0.0"/>
    <numFmt numFmtId="170" formatCode="\ #,##0.0&quot;    &quot;;\-#,##0.0&quot;    &quot;;&quot; -&quot;#&quot;    &quot;;@\ "/>
    <numFmt numFmtId="171" formatCode="_-* #,##0.0_-;\-* #,##0.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9.5"/>
      <color indexed="56"/>
      <name val="Arial"/>
      <family val="2"/>
      <charset val="1"/>
    </font>
    <font>
      <sz val="10"/>
      <color rgb="FFFF0000"/>
      <name val="Arial"/>
      <family val="2"/>
    </font>
    <font>
      <sz val="8"/>
      <name val="Helv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6" fillId="0" borderId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Fill="1"/>
    <xf numFmtId="0" fontId="6" fillId="0" borderId="0" xfId="1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0" xfId="3" applyFont="1" applyFill="1"/>
    <xf numFmtId="0" fontId="2" fillId="0" borderId="0" xfId="3" applyFont="1" applyFill="1"/>
    <xf numFmtId="0" fontId="9" fillId="0" borderId="0" xfId="1" applyFont="1"/>
    <xf numFmtId="0" fontId="11" fillId="0" borderId="0" xfId="4" applyFont="1"/>
    <xf numFmtId="0" fontId="2" fillId="0" borderId="0" xfId="1" applyFont="1"/>
    <xf numFmtId="0" fontId="4" fillId="0" borderId="0" xfId="1" applyFont="1"/>
    <xf numFmtId="0" fontId="3" fillId="0" borderId="0" xfId="0" applyFont="1"/>
    <xf numFmtId="0" fontId="2" fillId="0" borderId="0" xfId="1" applyBorder="1"/>
    <xf numFmtId="0" fontId="3" fillId="0" borderId="0" xfId="1" applyFont="1" applyBorder="1"/>
    <xf numFmtId="0" fontId="4" fillId="0" borderId="0" xfId="1" applyFont="1" applyBorder="1"/>
    <xf numFmtId="0" fontId="2" fillId="0" borderId="0" xfId="3" applyFont="1"/>
    <xf numFmtId="0" fontId="3" fillId="0" borderId="1" xfId="1" applyFont="1" applyBorder="1"/>
    <xf numFmtId="0" fontId="2" fillId="0" borderId="0" xfId="1" applyFont="1" applyFill="1"/>
    <xf numFmtId="0" fontId="14" fillId="0" borderId="0" xfId="1" applyFont="1"/>
    <xf numFmtId="0" fontId="3" fillId="0" borderId="0" xfId="3" applyFont="1" applyFill="1" applyBorder="1"/>
    <xf numFmtId="0" fontId="15" fillId="0" borderId="0" xfId="0" applyFont="1" applyFill="1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0" borderId="7" xfId="1" applyFont="1" applyBorder="1"/>
    <xf numFmtId="0" fontId="2" fillId="0" borderId="1" xfId="1" applyBorder="1"/>
    <xf numFmtId="165" fontId="2" fillId="0" borderId="1" xfId="7" applyNumberFormat="1" applyBorder="1"/>
    <xf numFmtId="0" fontId="17" fillId="0" borderId="0" xfId="1" applyFont="1"/>
    <xf numFmtId="0" fontId="11" fillId="0" borderId="0" xfId="0" applyFont="1"/>
    <xf numFmtId="0" fontId="3" fillId="0" borderId="1" xfId="1" applyFont="1" applyFill="1" applyBorder="1" applyAlignment="1">
      <alignment wrapText="1"/>
    </xf>
    <xf numFmtId="3" fontId="12" fillId="0" borderId="1" xfId="0" applyNumberFormat="1" applyFont="1" applyBorder="1"/>
    <xf numFmtId="3" fontId="12" fillId="0" borderId="1" xfId="0" applyNumberFormat="1" applyFont="1" applyBorder="1" applyAlignment="1">
      <alignment wrapText="1"/>
    </xf>
    <xf numFmtId="0" fontId="5" fillId="0" borderId="1" xfId="5" applyFont="1" applyFill="1" applyBorder="1" applyAlignment="1">
      <alignment horizontal="center" wrapText="1"/>
    </xf>
    <xf numFmtId="0" fontId="19" fillId="0" borderId="0" xfId="0" applyFont="1"/>
    <xf numFmtId="2" fontId="3" fillId="4" borderId="1" xfId="11" applyNumberFormat="1" applyFont="1" applyFill="1" applyBorder="1"/>
    <xf numFmtId="0" fontId="14" fillId="0" borderId="0" xfId="1" applyFont="1" applyFill="1" applyAlignment="1">
      <alignment horizontal="left"/>
    </xf>
    <xf numFmtId="0" fontId="14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8" fillId="0" borderId="0" xfId="1" applyFont="1" applyFill="1"/>
    <xf numFmtId="170" fontId="2" fillId="0" borderId="1" xfId="6" applyNumberFormat="1" applyBorder="1"/>
    <xf numFmtId="0" fontId="2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166" fontId="3" fillId="3" borderId="0" xfId="8" applyNumberFormat="1" applyFont="1" applyFill="1" applyBorder="1"/>
    <xf numFmtId="0" fontId="14" fillId="0" borderId="0" xfId="3" applyFont="1"/>
    <xf numFmtId="0" fontId="3" fillId="0" borderId="0" xfId="3" applyFont="1"/>
    <xf numFmtId="0" fontId="11" fillId="0" borderId="0" xfId="0" applyFont="1" applyBorder="1"/>
    <xf numFmtId="0" fontId="20" fillId="0" borderId="0" xfId="0" applyFont="1"/>
    <xf numFmtId="0" fontId="3" fillId="4" borderId="1" xfId="0" applyFont="1" applyFill="1" applyBorder="1"/>
    <xf numFmtId="1" fontId="3" fillId="4" borderId="1" xfId="11" applyNumberFormat="1" applyFont="1" applyFill="1" applyBorder="1"/>
    <xf numFmtId="2" fontId="2" fillId="0" borderId="0" xfId="11" applyNumberFormat="1" applyFont="1" applyFill="1" applyBorder="1"/>
    <xf numFmtId="2" fontId="2" fillId="0" borderId="0" xfId="11" applyNumberFormat="1" applyFont="1" applyFill="1" applyBorder="1" applyAlignment="1">
      <alignment horizontal="right"/>
    </xf>
    <xf numFmtId="2" fontId="21" fillId="0" borderId="0" xfId="11" applyNumberFormat="1" applyFont="1" applyFill="1" applyBorder="1"/>
    <xf numFmtId="2" fontId="22" fillId="0" borderId="0" xfId="11" applyNumberFormat="1" applyFont="1" applyFill="1" applyBorder="1"/>
    <xf numFmtId="2" fontId="2" fillId="0" borderId="1" xfId="11" applyNumberFormat="1" applyFont="1" applyFill="1" applyBorder="1"/>
    <xf numFmtId="2" fontId="17" fillId="0" borderId="0" xfId="11" applyNumberFormat="1" applyFont="1" applyFill="1" applyBorder="1"/>
    <xf numFmtId="0" fontId="11" fillId="0" borderId="0" xfId="0" applyFont="1" applyFill="1"/>
    <xf numFmtId="0" fontId="14" fillId="0" borderId="0" xfId="0" applyFont="1" applyFill="1" applyAlignment="1">
      <alignment horizontal="left"/>
    </xf>
    <xf numFmtId="2" fontId="11" fillId="0" borderId="0" xfId="0" applyNumberFormat="1" applyFont="1"/>
    <xf numFmtId="0" fontId="20" fillId="0" borderId="0" xfId="4" applyFont="1"/>
    <xf numFmtId="10" fontId="11" fillId="0" borderId="0" xfId="13" applyNumberFormat="1" applyFont="1"/>
    <xf numFmtId="2" fontId="11" fillId="0" borderId="0" xfId="0" applyNumberFormat="1" applyFont="1" applyBorder="1"/>
    <xf numFmtId="169" fontId="4" fillId="0" borderId="0" xfId="1" applyNumberFormat="1" applyFont="1"/>
    <xf numFmtId="0" fontId="5" fillId="0" borderId="2" xfId="5" applyFont="1" applyBorder="1" applyAlignment="1">
      <alignment horizontal="center" wrapText="1"/>
    </xf>
    <xf numFmtId="0" fontId="2" fillId="0" borderId="11" xfId="4" applyFont="1" applyBorder="1"/>
    <xf numFmtId="3" fontId="11" fillId="0" borderId="11" xfId="4" applyNumberFormat="1" applyFont="1" applyBorder="1"/>
    <xf numFmtId="9" fontId="2" fillId="0" borderId="11" xfId="13" applyFont="1" applyFill="1" applyBorder="1" applyAlignment="1">
      <alignment horizontal="right"/>
    </xf>
    <xf numFmtId="3" fontId="2" fillId="0" borderId="11" xfId="4" applyNumberFormat="1" applyFont="1" applyBorder="1"/>
    <xf numFmtId="0" fontId="3" fillId="0" borderId="12" xfId="4" applyFont="1" applyBorder="1"/>
    <xf numFmtId="3" fontId="3" fillId="0" borderId="12" xfId="4" applyNumberFormat="1" applyFont="1" applyBorder="1"/>
    <xf numFmtId="9" fontId="3" fillId="0" borderId="12" xfId="13" applyFont="1" applyFill="1" applyBorder="1"/>
    <xf numFmtId="0" fontId="12" fillId="0" borderId="9" xfId="4" applyFont="1" applyBorder="1"/>
    <xf numFmtId="0" fontId="2" fillId="0" borderId="10" xfId="4" applyFont="1" applyBorder="1"/>
    <xf numFmtId="3" fontId="11" fillId="0" borderId="10" xfId="4" applyNumberFormat="1" applyFont="1" applyBorder="1"/>
    <xf numFmtId="9" fontId="2" fillId="0" borderId="10" xfId="13" applyFont="1" applyFill="1" applyBorder="1" applyAlignment="1">
      <alignment horizontal="right"/>
    </xf>
    <xf numFmtId="0" fontId="3" fillId="0" borderId="12" xfId="3" applyFont="1" applyFill="1" applyBorder="1"/>
    <xf numFmtId="3" fontId="3" fillId="0" borderId="12" xfId="3" applyNumberFormat="1" applyFont="1" applyFill="1" applyBorder="1"/>
    <xf numFmtId="0" fontId="3" fillId="0" borderId="9" xfId="1" applyFont="1" applyBorder="1" applyAlignment="1">
      <alignment wrapText="1"/>
    </xf>
    <xf numFmtId="0" fontId="2" fillId="0" borderId="10" xfId="1" applyFont="1" applyBorder="1"/>
    <xf numFmtId="3" fontId="11" fillId="3" borderId="10" xfId="0" applyNumberFormat="1" applyFont="1" applyFill="1" applyBorder="1"/>
    <xf numFmtId="169" fontId="4" fillId="3" borderId="10" xfId="1" applyNumberFormat="1" applyFont="1" applyFill="1" applyBorder="1" applyAlignment="1">
      <alignment horizontal="right" vertical="center"/>
    </xf>
    <xf numFmtId="169" fontId="4" fillId="3" borderId="10" xfId="1" applyNumberFormat="1" applyFont="1" applyFill="1" applyBorder="1" applyAlignment="1">
      <alignment horizontal="center" vertical="center"/>
    </xf>
    <xf numFmtId="0" fontId="2" fillId="0" borderId="11" xfId="1" applyFont="1" applyBorder="1"/>
    <xf numFmtId="3" fontId="11" fillId="3" borderId="11" xfId="0" applyNumberFormat="1" applyFont="1" applyFill="1" applyBorder="1"/>
    <xf numFmtId="169" fontId="4" fillId="3" borderId="11" xfId="1" applyNumberFormat="1" applyFont="1" applyFill="1" applyBorder="1" applyAlignment="1">
      <alignment horizontal="right" vertical="center"/>
    </xf>
    <xf numFmtId="169" fontId="4" fillId="3" borderId="11" xfId="1" applyNumberFormat="1" applyFont="1" applyFill="1" applyBorder="1" applyAlignment="1">
      <alignment horizontal="center" vertical="center"/>
    </xf>
    <xf numFmtId="0" fontId="3" fillId="0" borderId="12" xfId="1" applyFont="1" applyBorder="1"/>
    <xf numFmtId="3" fontId="12" fillId="3" borderId="12" xfId="0" applyNumberFormat="1" applyFont="1" applyFill="1" applyBorder="1"/>
    <xf numFmtId="169" fontId="3" fillId="3" borderId="12" xfId="1" applyNumberFormat="1" applyFont="1" applyFill="1" applyBorder="1" applyAlignment="1">
      <alignment horizontal="right" vertical="center"/>
    </xf>
    <xf numFmtId="169" fontId="3" fillId="3" borderId="12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166" fontId="11" fillId="0" borderId="10" xfId="12" applyNumberFormat="1" applyFont="1" applyBorder="1"/>
    <xf numFmtId="0" fontId="11" fillId="0" borderId="11" xfId="0" applyFont="1" applyBorder="1" applyAlignment="1">
      <alignment horizontal="left"/>
    </xf>
    <xf numFmtId="166" fontId="11" fillId="0" borderId="11" xfId="12" applyNumberFormat="1" applyFont="1" applyBorder="1"/>
    <xf numFmtId="0" fontId="11" fillId="0" borderId="12" xfId="0" applyFont="1" applyBorder="1" applyAlignment="1">
      <alignment horizontal="left"/>
    </xf>
    <xf numFmtId="166" fontId="11" fillId="0" borderId="12" xfId="12" applyNumberFormat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2" xfId="1" applyFont="1" applyFill="1" applyBorder="1"/>
    <xf numFmtId="0" fontId="2" fillId="2" borderId="10" xfId="1" applyFont="1" applyFill="1" applyBorder="1"/>
    <xf numFmtId="3" fontId="2" fillId="0" borderId="10" xfId="9" applyNumberFormat="1" applyFont="1" applyFill="1" applyBorder="1"/>
    <xf numFmtId="3" fontId="2" fillId="0" borderId="10" xfId="1" applyNumberFormat="1" applyFont="1" applyBorder="1"/>
    <xf numFmtId="0" fontId="13" fillId="0" borderId="11" xfId="1" applyFont="1" applyFill="1" applyBorder="1"/>
    <xf numFmtId="3" fontId="2" fillId="0" borderId="11" xfId="9" applyNumberFormat="1" applyFont="1" applyFill="1" applyBorder="1"/>
    <xf numFmtId="3" fontId="2" fillId="0" borderId="11" xfId="1" applyNumberFormat="1" applyFont="1" applyBorder="1"/>
    <xf numFmtId="0" fontId="2" fillId="0" borderId="11" xfId="1" applyFont="1" applyFill="1" applyBorder="1"/>
    <xf numFmtId="1" fontId="2" fillId="0" borderId="12" xfId="1" applyNumberFormat="1" applyFont="1" applyBorder="1"/>
    <xf numFmtId="166" fontId="2" fillId="0" borderId="12" xfId="12" applyNumberFormat="1" applyFont="1" applyBorder="1"/>
    <xf numFmtId="0" fontId="2" fillId="0" borderId="10" xfId="0" applyFont="1" applyFill="1" applyBorder="1"/>
    <xf numFmtId="3" fontId="2" fillId="0" borderId="10" xfId="6" applyNumberFormat="1" applyFont="1" applyFill="1" applyBorder="1" applyAlignment="1">
      <alignment horizontal="center" vertical="center"/>
    </xf>
    <xf numFmtId="3" fontId="2" fillId="0" borderId="10" xfId="10" applyNumberFormat="1" applyFont="1" applyBorder="1" applyAlignment="1">
      <alignment horizontal="center" vertical="center"/>
    </xf>
    <xf numFmtId="9" fontId="11" fillId="0" borderId="10" xfId="0" applyNumberFormat="1" applyFont="1" applyFill="1" applyBorder="1"/>
    <xf numFmtId="0" fontId="2" fillId="0" borderId="11" xfId="0" applyFont="1" applyFill="1" applyBorder="1"/>
    <xf numFmtId="3" fontId="2" fillId="0" borderId="11" xfId="6" applyNumberFormat="1" applyFont="1" applyFill="1" applyBorder="1" applyAlignment="1">
      <alignment horizontal="center" vertical="center"/>
    </xf>
    <xf numFmtId="3" fontId="2" fillId="0" borderId="11" xfId="10" applyNumberFormat="1" applyFont="1" applyBorder="1" applyAlignment="1">
      <alignment horizontal="center" vertical="center"/>
    </xf>
    <xf numFmtId="9" fontId="11" fillId="0" borderId="11" xfId="0" applyNumberFormat="1" applyFont="1" applyFill="1" applyBorder="1"/>
    <xf numFmtId="3" fontId="2" fillId="0" borderId="11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3" fillId="0" borderId="12" xfId="0" applyFont="1" applyFill="1" applyBorder="1"/>
    <xf numFmtId="3" fontId="2" fillId="0" borderId="12" xfId="1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9" fontId="11" fillId="0" borderId="12" xfId="0" applyNumberFormat="1" applyFont="1" applyFill="1" applyBorder="1"/>
    <xf numFmtId="0" fontId="2" fillId="0" borderId="1" xfId="1" applyFont="1" applyFill="1" applyBorder="1"/>
    <xf numFmtId="0" fontId="23" fillId="0" borderId="10" xfId="1" applyFont="1" applyFill="1" applyBorder="1" applyAlignment="1">
      <alignment horizontal="left"/>
    </xf>
    <xf numFmtId="167" fontId="2" fillId="0" borderId="10" xfId="6" applyNumberFormat="1" applyFont="1" applyFill="1" applyBorder="1" applyAlignment="1" applyProtection="1"/>
    <xf numFmtId="168" fontId="2" fillId="0" borderId="10" xfId="1" applyNumberFormat="1" applyFont="1" applyFill="1" applyBorder="1" applyAlignment="1">
      <alignment horizontal="center"/>
    </xf>
    <xf numFmtId="0" fontId="23" fillId="0" borderId="11" xfId="1" applyFont="1" applyFill="1" applyBorder="1" applyAlignment="1">
      <alignment horizontal="left"/>
    </xf>
    <xf numFmtId="167" fontId="2" fillId="0" borderId="11" xfId="6" applyNumberFormat="1" applyFont="1" applyFill="1" applyBorder="1" applyAlignment="1" applyProtection="1"/>
    <xf numFmtId="168" fontId="2" fillId="0" borderId="11" xfId="1" applyNumberFormat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/>
    </xf>
    <xf numFmtId="0" fontId="10" fillId="0" borderId="12" xfId="1" applyFont="1" applyFill="1" applyBorder="1" applyAlignment="1">
      <alignment horizontal="left"/>
    </xf>
    <xf numFmtId="167" fontId="3" fillId="0" borderId="12" xfId="1" applyNumberFormat="1" applyFont="1" applyFill="1" applyBorder="1"/>
    <xf numFmtId="168" fontId="3" fillId="0" borderId="12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3" fontId="6" fillId="0" borderId="10" xfId="2" applyNumberFormat="1" applyFont="1" applyFill="1" applyBorder="1" applyAlignment="1" applyProtection="1">
      <alignment horizontal="right"/>
    </xf>
    <xf numFmtId="0" fontId="4" fillId="0" borderId="11" xfId="0" applyFont="1" applyFill="1" applyBorder="1" applyAlignment="1">
      <alignment horizontal="center"/>
    </xf>
    <xf numFmtId="3" fontId="6" fillId="0" borderId="11" xfId="2" applyNumberFormat="1" applyFont="1" applyFill="1" applyBorder="1" applyAlignment="1" applyProtection="1">
      <alignment horizontal="right"/>
    </xf>
    <xf numFmtId="0" fontId="4" fillId="0" borderId="12" xfId="0" applyFont="1" applyFill="1" applyBorder="1" applyAlignment="1">
      <alignment horizontal="center"/>
    </xf>
    <xf numFmtId="3" fontId="6" fillId="0" borderId="12" xfId="2" applyNumberFormat="1" applyFont="1" applyFill="1" applyBorder="1" applyAlignment="1" applyProtection="1">
      <alignment horizontal="right"/>
    </xf>
    <xf numFmtId="0" fontId="3" fillId="0" borderId="9" xfId="0" applyFont="1" applyFill="1" applyBorder="1" applyAlignment="1">
      <alignment horizontal="center"/>
    </xf>
    <xf numFmtId="3" fontId="7" fillId="0" borderId="9" xfId="2" applyNumberFormat="1" applyFont="1" applyFill="1" applyBorder="1" applyAlignment="1" applyProtection="1">
      <alignment horizontal="right"/>
    </xf>
    <xf numFmtId="0" fontId="11" fillId="0" borderId="0" xfId="4" applyFont="1" applyBorder="1" applyAlignment="1">
      <alignment wrapText="1"/>
    </xf>
    <xf numFmtId="166" fontId="11" fillId="2" borderId="0" xfId="8" applyNumberFormat="1" applyFont="1" applyFill="1" applyBorder="1"/>
    <xf numFmtId="166" fontId="11" fillId="0" borderId="0" xfId="8" applyNumberFormat="1" applyFont="1" applyFill="1" applyBorder="1" applyAlignment="1">
      <alignment horizontal="right"/>
    </xf>
    <xf numFmtId="166" fontId="11" fillId="0" borderId="0" xfId="8" applyNumberFormat="1" applyFont="1" applyBorder="1"/>
    <xf numFmtId="166" fontId="11" fillId="3" borderId="0" xfId="8" applyNumberFormat="1" applyFont="1" applyFill="1" applyBorder="1"/>
    <xf numFmtId="0" fontId="11" fillId="0" borderId="11" xfId="4" applyFont="1" applyBorder="1"/>
    <xf numFmtId="166" fontId="2" fillId="0" borderId="11" xfId="12" applyNumberFormat="1" applyFont="1" applyBorder="1"/>
    <xf numFmtId="166" fontId="2" fillId="2" borderId="11" xfId="12" applyNumberFormat="1" applyFont="1" applyFill="1" applyBorder="1"/>
    <xf numFmtId="0" fontId="13" fillId="2" borderId="11" xfId="4" applyFont="1" applyFill="1" applyBorder="1"/>
    <xf numFmtId="166" fontId="11" fillId="2" borderId="11" xfId="12" applyNumberFormat="1" applyFont="1" applyFill="1" applyBorder="1"/>
    <xf numFmtId="0" fontId="11" fillId="0" borderId="11" xfId="4" applyFont="1" applyFill="1" applyBorder="1"/>
    <xf numFmtId="166" fontId="11" fillId="0" borderId="11" xfId="12" applyNumberFormat="1" applyFont="1" applyFill="1" applyBorder="1" applyAlignment="1">
      <alignment horizontal="right"/>
    </xf>
    <xf numFmtId="166" fontId="11" fillId="0" borderId="11" xfId="8" applyNumberFormat="1" applyFont="1" applyBorder="1"/>
    <xf numFmtId="0" fontId="11" fillId="0" borderId="11" xfId="0" applyFont="1" applyBorder="1"/>
    <xf numFmtId="166" fontId="11" fillId="0" borderId="11" xfId="8" applyNumberFormat="1" applyFont="1" applyFill="1" applyBorder="1"/>
    <xf numFmtId="0" fontId="2" fillId="0" borderId="11" xfId="4" applyFont="1" applyFill="1" applyBorder="1"/>
    <xf numFmtId="166" fontId="2" fillId="0" borderId="11" xfId="6" applyNumberFormat="1" applyFont="1" applyFill="1" applyBorder="1"/>
    <xf numFmtId="0" fontId="2" fillId="0" borderId="12" xfId="4" applyFont="1" applyBorder="1"/>
    <xf numFmtId="166" fontId="2" fillId="0" borderId="12" xfId="6" applyNumberFormat="1" applyFont="1" applyBorder="1"/>
    <xf numFmtId="0" fontId="12" fillId="0" borderId="9" xfId="4" applyFont="1" applyBorder="1" applyAlignment="1">
      <alignment wrapText="1"/>
    </xf>
    <xf numFmtId="0" fontId="14" fillId="0" borderId="0" xfId="4" applyFont="1"/>
    <xf numFmtId="0" fontId="3" fillId="0" borderId="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left"/>
    </xf>
    <xf numFmtId="3" fontId="23" fillId="0" borderId="10" xfId="1" applyNumberFormat="1" applyFont="1" applyFill="1" applyBorder="1" applyAlignment="1">
      <alignment horizontal="right"/>
    </xf>
    <xf numFmtId="0" fontId="10" fillId="0" borderId="11" xfId="1" applyFont="1" applyFill="1" applyBorder="1" applyAlignment="1">
      <alignment horizontal="left"/>
    </xf>
    <xf numFmtId="3" fontId="23" fillId="0" borderId="11" xfId="1" applyNumberFormat="1" applyFont="1" applyFill="1" applyBorder="1" applyAlignment="1">
      <alignment horizontal="right"/>
    </xf>
    <xf numFmtId="0" fontId="10" fillId="0" borderId="9" xfId="1" applyFont="1" applyFill="1" applyBorder="1" applyAlignment="1">
      <alignment horizontal="left"/>
    </xf>
    <xf numFmtId="3" fontId="10" fillId="0" borderId="9" xfId="1" applyNumberFormat="1" applyFont="1" applyFill="1" applyBorder="1" applyAlignment="1">
      <alignment horizontal="right"/>
    </xf>
    <xf numFmtId="0" fontId="3" fillId="0" borderId="3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9" fontId="11" fillId="0" borderId="0" xfId="13" applyFont="1"/>
    <xf numFmtId="0" fontId="12" fillId="0" borderId="9" xfId="0" applyFont="1" applyFill="1" applyBorder="1" applyAlignment="1">
      <alignment vertical="center" wrapText="1"/>
    </xf>
    <xf numFmtId="0" fontId="11" fillId="0" borderId="11" xfId="0" applyFont="1" applyFill="1" applyBorder="1"/>
    <xf numFmtId="166" fontId="11" fillId="0" borderId="11" xfId="12" applyNumberFormat="1" applyFont="1" applyFill="1" applyBorder="1"/>
    <xf numFmtId="171" fontId="11" fillId="0" borderId="11" xfId="12" applyNumberFormat="1" applyFont="1" applyFill="1" applyBorder="1"/>
    <xf numFmtId="167" fontId="11" fillId="0" borderId="11" xfId="12" applyNumberFormat="1" applyFont="1" applyFill="1" applyBorder="1"/>
    <xf numFmtId="0" fontId="12" fillId="0" borderId="9" xfId="0" applyFont="1" applyFill="1" applyBorder="1" applyAlignment="1">
      <alignment horizontal="center"/>
    </xf>
    <xf numFmtId="166" fontId="12" fillId="0" borderId="9" xfId="12" applyNumberFormat="1" applyFont="1" applyFill="1" applyBorder="1" applyAlignment="1">
      <alignment horizontal="center" wrapText="1"/>
    </xf>
    <xf numFmtId="171" fontId="12" fillId="0" borderId="9" xfId="12" applyNumberFormat="1" applyFont="1" applyFill="1" applyBorder="1" applyAlignment="1">
      <alignment horizontal="center" wrapText="1"/>
    </xf>
    <xf numFmtId="0" fontId="12" fillId="0" borderId="9" xfId="0" applyFont="1" applyFill="1" applyBorder="1"/>
    <xf numFmtId="166" fontId="12" fillId="0" borderId="9" xfId="12" applyNumberFormat="1" applyFont="1" applyFill="1" applyBorder="1"/>
    <xf numFmtId="171" fontId="12" fillId="0" borderId="9" xfId="12" applyNumberFormat="1" applyFont="1" applyFill="1" applyBorder="1"/>
    <xf numFmtId="167" fontId="12" fillId="0" borderId="9" xfId="12" applyNumberFormat="1" applyFont="1" applyFill="1" applyBorder="1" applyAlignment="1">
      <alignment vertical="center"/>
    </xf>
  </cellXfs>
  <cellStyles count="14">
    <cellStyle name="Milliers" xfId="12" builtinId="3"/>
    <cellStyle name="Milliers 2" xfId="6" xr:uid="{00000000-0005-0000-0000-000001000000}"/>
    <cellStyle name="Milliers 2 2" xfId="8" xr:uid="{00000000-0005-0000-0000-000002000000}"/>
    <cellStyle name="Normal" xfId="0" builtinId="0"/>
    <cellStyle name="Normal 2" xfId="1" xr:uid="{00000000-0005-0000-0000-000005000000}"/>
    <cellStyle name="Normal 2 2" xfId="4" xr:uid="{00000000-0005-0000-0000-000006000000}"/>
    <cellStyle name="Normal_CEREA_01" xfId="11" xr:uid="{00000000-0005-0000-0000-000007000000}"/>
    <cellStyle name="Normal_Classeur1" xfId="3" xr:uid="{00000000-0005-0000-0000-000008000000}"/>
    <cellStyle name="Normal_page2_tab1_blé-maïs_16-17_LD" xfId="10" xr:uid="{00000000-0005-0000-0000-000009000000}"/>
    <cellStyle name="Normal_série_pr-fiche-filière" xfId="9" xr:uid="{00000000-0005-0000-0000-00000A000000}"/>
    <cellStyle name="Normal_SRProd-céréales_depts_Saa17D" xfId="2" xr:uid="{00000000-0005-0000-0000-00000B000000}"/>
    <cellStyle name="Normal_Surf_Bzh_saa14D-15SD" xfId="5" xr:uid="{00000000-0005-0000-0000-00000C000000}"/>
    <cellStyle name="Pourcentage" xfId="13" builtinId="5"/>
    <cellStyle name="Pourcentag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collecte régionale par céréale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D-4AE4-B8D3-93C5FC03D729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7D-4AE4-B8D3-93C5FC03D72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B7D-4AE4-B8D3-93C5FC03D72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B7D-4AE4-B8D3-93C5FC03D72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B7D-4AE4-B8D3-93C5FC03D72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B7D-4AE4-B8D3-93C5FC03D7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p2_graf3_histo_alimAnim_0818_LD!#REF!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p2_graf3_histo_alimAnim_0818_LD!#REF!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CB7D-4AE4-B8D3-93C5FC03D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Sur la campagne 2013/14, Le blé perd 40 euros par tonne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p2_graf3_histo_alimAnim_0717_LD!#REF!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p2_graf3_histo_alimAnim_0818_LD!#REF!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p2_graf3_histo_alimAnim_0818_LD!#REF!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05-49A5-ACEE-F5020EA954AC}"/>
            </c:ext>
          </c:extLst>
        </c:ser>
        <c:ser>
          <c:idx val="1"/>
          <c:order val="1"/>
          <c:tx>
            <c:v>p2_graf3_histo_alimAnim_0717_LD!#REF!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p2_graf3_histo_alimAnim_0818_LD!#REF!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p2_graf3_histo_alimAnim_0818_LD!#REF!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05-49A5-ACEE-F5020EA95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2864"/>
        <c:axId val="1"/>
      </c:lineChart>
      <c:catAx>
        <c:axId val="35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72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Sur la campagne 2013/14, Le blé perd 40 euros par tonne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'p2_tab1_blé-maïs_18-19_LD'!#REF!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'p2_tab1_blé-maïs_18-19_LD'!#REF!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'p2_tab1_blé-maïs_18-19_LD'!#REF!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4B-4145-9403-B99FE049901F}"/>
            </c:ext>
          </c:extLst>
        </c:ser>
        <c:ser>
          <c:idx val="1"/>
          <c:order val="1"/>
          <c:tx>
            <c:v>'p2_tab1_blé-maïs_18-19_LD'!#REF!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'p2_tab1_blé-maïs_18-19_LD'!#REF!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'p2_tab1_blé-maïs_18-19_LD'!#REF!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B4B-4145-9403-B99FE049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4112"/>
        <c:axId val="1"/>
      </c:lineChart>
      <c:catAx>
        <c:axId val="35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74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Sur la campagne 2013/14, Le blé perd 40 euros par tonne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page2_graf2_camemb_coll_1718_LD!#REF!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page2_graf2_camemb_coll_1819_LD!#REF!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page2_graf2_camemb_coll_1819_LD!#REF!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C-4C7C-8975-4C830687B83C}"/>
            </c:ext>
          </c:extLst>
        </c:ser>
        <c:ser>
          <c:idx val="1"/>
          <c:order val="1"/>
          <c:tx>
            <c:v>page2_graf2_camemb_coll_1718_LD!#REF!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page2_graf2_camemb_coll_1819_LD!#REF!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page2_graf2_camemb_coll_1819_LD!#REF!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C-4C7C-8975-4C830687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9232"/>
        <c:axId val="1"/>
      </c:lineChart>
      <c:catAx>
        <c:axId val="22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1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6</xdr:col>
      <xdr:colOff>580539</xdr:colOff>
      <xdr:row>20</xdr:row>
      <xdr:rowOff>57151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989223-F25E-425E-BD0C-7B2F6CF8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47675"/>
          <a:ext cx="5104914" cy="3609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0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</xdr:col>
      <xdr:colOff>285750</xdr:colOff>
      <xdr:row>24</xdr:row>
      <xdr:rowOff>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23</xdr:row>
      <xdr:rowOff>0</xdr:rowOff>
    </xdr:from>
    <xdr:to>
      <xdr:col>4</xdr:col>
      <xdr:colOff>714375</xdr:colOff>
      <xdr:row>23</xdr:row>
      <xdr:rowOff>0</xdr:rowOff>
    </xdr:to>
    <xdr:pic>
      <xdr:nvPicPr>
        <xdr:cNvPr id="3" name="Images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33625"/>
          <a:ext cx="43243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0</xdr:rowOff>
    </xdr:from>
    <xdr:to>
      <xdr:col>1</xdr:col>
      <xdr:colOff>285750</xdr:colOff>
      <xdr:row>2</xdr:row>
      <xdr:rowOff>0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8</xdr:row>
      <xdr:rowOff>47625</xdr:rowOff>
    </xdr:from>
    <xdr:to>
      <xdr:col>2</xdr:col>
      <xdr:colOff>47625</xdr:colOff>
      <xdr:row>8</xdr:row>
      <xdr:rowOff>47625</xdr:rowOff>
    </xdr:to>
    <xdr:pic>
      <xdr:nvPicPr>
        <xdr:cNvPr id="5" name="Images 1">
          <a:extLst>
            <a:ext uri="{FF2B5EF4-FFF2-40B4-BE49-F238E27FC236}">
              <a16:creationId xmlns:a16="http://schemas.microsoft.com/office/drawing/2014/main" id="{1E1D69A1-8685-4473-A8BC-04785251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677025"/>
          <a:ext cx="885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781050</xdr:colOff>
      <xdr:row>8</xdr:row>
      <xdr:rowOff>47625</xdr:rowOff>
    </xdr:from>
    <xdr:to>
      <xdr:col>3</xdr:col>
      <xdr:colOff>47625</xdr:colOff>
      <xdr:row>8</xdr:row>
      <xdr:rowOff>47625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C5CD54C4-912A-4DA3-8915-A384E565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810500"/>
          <a:ext cx="885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781050</xdr:colOff>
      <xdr:row>8</xdr:row>
      <xdr:rowOff>47625</xdr:rowOff>
    </xdr:from>
    <xdr:to>
      <xdr:col>2</xdr:col>
      <xdr:colOff>47625</xdr:colOff>
      <xdr:row>8</xdr:row>
      <xdr:rowOff>47625</xdr:rowOff>
    </xdr:to>
    <xdr:pic>
      <xdr:nvPicPr>
        <xdr:cNvPr id="7" name="Images 1">
          <a:extLst>
            <a:ext uri="{FF2B5EF4-FFF2-40B4-BE49-F238E27FC236}">
              <a16:creationId xmlns:a16="http://schemas.microsoft.com/office/drawing/2014/main" id="{9755C3D8-7937-4264-9E5E-6E6EA53C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72425"/>
          <a:ext cx="885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781050</xdr:colOff>
      <xdr:row>8</xdr:row>
      <xdr:rowOff>47625</xdr:rowOff>
    </xdr:from>
    <xdr:to>
      <xdr:col>3</xdr:col>
      <xdr:colOff>47625</xdr:colOff>
      <xdr:row>8</xdr:row>
      <xdr:rowOff>47625</xdr:rowOff>
    </xdr:to>
    <xdr:pic>
      <xdr:nvPicPr>
        <xdr:cNvPr id="8" name="Images 1">
          <a:extLst>
            <a:ext uri="{FF2B5EF4-FFF2-40B4-BE49-F238E27FC236}">
              <a16:creationId xmlns:a16="http://schemas.microsoft.com/office/drawing/2014/main" id="{A7C9DCDD-8745-4810-8B98-95A42032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7972425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</xdr:row>
      <xdr:rowOff>190501</xdr:rowOff>
    </xdr:from>
    <xdr:to>
      <xdr:col>5</xdr:col>
      <xdr:colOff>285750</xdr:colOff>
      <xdr:row>3</xdr:row>
      <xdr:rowOff>428625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352800" y="762001"/>
          <a:ext cx="74295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666750</xdr:colOff>
      <xdr:row>3</xdr:row>
      <xdr:rowOff>171450</xdr:rowOff>
    </xdr:from>
    <xdr:to>
      <xdr:col>10</xdr:col>
      <xdr:colOff>466726</xdr:colOff>
      <xdr:row>3</xdr:row>
      <xdr:rowOff>447675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6762750" y="742950"/>
          <a:ext cx="1323976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19" sqref="A19"/>
    </sheetView>
  </sheetViews>
  <sheetFormatPr baseColWidth="10" defaultRowHeight="12.75" x14ac:dyDescent="0.2"/>
  <cols>
    <col min="1" max="1" width="11.42578125" style="11"/>
    <col min="2" max="2" width="26.140625" style="11" bestFit="1" customWidth="1"/>
    <col min="3" max="5" width="15.5703125" style="11" customWidth="1"/>
    <col min="6" max="6" width="19.28515625" style="11" bestFit="1" customWidth="1"/>
    <col min="7" max="7" width="16.42578125" style="11" bestFit="1" customWidth="1"/>
    <col min="8" max="8" width="16.7109375" style="11" bestFit="1" customWidth="1"/>
    <col min="9" max="10" width="21.7109375" style="11" customWidth="1"/>
    <col min="11" max="16384" width="11.42578125" style="11"/>
  </cols>
  <sheetData>
    <row r="1" spans="1:8" x14ac:dyDescent="0.2">
      <c r="A1" s="1" t="s">
        <v>57</v>
      </c>
      <c r="B1" s="1"/>
    </row>
    <row r="3" spans="1:8" ht="51" x14ac:dyDescent="0.2">
      <c r="A3" s="183" t="s">
        <v>135</v>
      </c>
      <c r="B3" s="183" t="s">
        <v>136</v>
      </c>
      <c r="C3" s="184" t="s">
        <v>129</v>
      </c>
      <c r="D3" s="185" t="s">
        <v>130</v>
      </c>
      <c r="E3" s="178" t="s">
        <v>131</v>
      </c>
      <c r="F3" s="178" t="s">
        <v>132</v>
      </c>
      <c r="G3" s="178" t="s">
        <v>133</v>
      </c>
      <c r="H3" s="178" t="s">
        <v>134</v>
      </c>
    </row>
    <row r="4" spans="1:8" x14ac:dyDescent="0.2">
      <c r="A4" s="179" t="s">
        <v>104</v>
      </c>
      <c r="B4" s="179" t="s">
        <v>105</v>
      </c>
      <c r="C4" s="180">
        <v>442472</v>
      </c>
      <c r="D4" s="181">
        <v>76.175457382900007</v>
      </c>
      <c r="E4" s="182">
        <v>25917149</v>
      </c>
      <c r="F4" s="182">
        <v>23124732</v>
      </c>
      <c r="G4" s="182">
        <v>2392739</v>
      </c>
      <c r="H4" s="182">
        <v>399678</v>
      </c>
    </row>
    <row r="5" spans="1:8" x14ac:dyDescent="0.2">
      <c r="A5" s="179" t="s">
        <v>106</v>
      </c>
      <c r="B5" s="179" t="s">
        <v>107</v>
      </c>
      <c r="C5" s="180">
        <v>1539736</v>
      </c>
      <c r="D5" s="181">
        <v>63.556435408200002</v>
      </c>
      <c r="E5" s="182">
        <v>79604758</v>
      </c>
      <c r="F5" s="182">
        <v>68650799</v>
      </c>
      <c r="G5" s="182">
        <v>9967521</v>
      </c>
      <c r="H5" s="182">
        <v>986438</v>
      </c>
    </row>
    <row r="6" spans="1:8" x14ac:dyDescent="0.2">
      <c r="A6" s="179" t="s">
        <v>113</v>
      </c>
      <c r="B6" s="179" t="s">
        <v>114</v>
      </c>
      <c r="C6" s="180">
        <v>940230</v>
      </c>
      <c r="D6" s="181">
        <v>38.115557559099997</v>
      </c>
      <c r="E6" s="182">
        <v>42120988</v>
      </c>
      <c r="F6" s="182">
        <v>35455477</v>
      </c>
      <c r="G6" s="182">
        <v>6196400</v>
      </c>
      <c r="H6" s="182">
        <v>469111</v>
      </c>
    </row>
    <row r="7" spans="1:8" x14ac:dyDescent="0.2">
      <c r="A7" s="179" t="s">
        <v>117</v>
      </c>
      <c r="B7" s="179" t="s">
        <v>118</v>
      </c>
      <c r="C7" s="180">
        <v>753162</v>
      </c>
      <c r="D7" s="181">
        <v>36.5641020662</v>
      </c>
      <c r="E7" s="182">
        <v>47842547</v>
      </c>
      <c r="F7" s="182">
        <v>42936982</v>
      </c>
      <c r="G7" s="182">
        <v>4112405</v>
      </c>
      <c r="H7" s="182">
        <v>793160</v>
      </c>
    </row>
    <row r="8" spans="1:8" x14ac:dyDescent="0.2">
      <c r="A8" s="179" t="s">
        <v>108</v>
      </c>
      <c r="B8" s="179" t="s">
        <v>109</v>
      </c>
      <c r="C8" s="180">
        <v>1167471</v>
      </c>
      <c r="D8" s="181">
        <v>53.966010969099997</v>
      </c>
      <c r="E8" s="182">
        <v>76553206</v>
      </c>
      <c r="F8" s="182">
        <v>70691484</v>
      </c>
      <c r="G8" s="182">
        <v>4878196</v>
      </c>
      <c r="H8" s="182">
        <v>983526</v>
      </c>
    </row>
    <row r="9" spans="1:8" x14ac:dyDescent="0.2">
      <c r="A9" s="179" t="s">
        <v>110</v>
      </c>
      <c r="B9" s="179" t="s">
        <v>111</v>
      </c>
      <c r="C9" s="180">
        <v>1646094</v>
      </c>
      <c r="D9" s="181">
        <v>53.332681022700001</v>
      </c>
      <c r="E9" s="182">
        <v>93697834</v>
      </c>
      <c r="F9" s="182">
        <v>83483675</v>
      </c>
      <c r="G9" s="182">
        <v>9147985</v>
      </c>
      <c r="H9" s="182">
        <v>1066174</v>
      </c>
    </row>
    <row r="10" spans="1:8" x14ac:dyDescent="0.2">
      <c r="A10" s="179" t="s">
        <v>119</v>
      </c>
      <c r="B10" s="179" t="s">
        <v>120</v>
      </c>
      <c r="C10" s="180">
        <v>770528</v>
      </c>
      <c r="D10" s="181">
        <v>35.360097728900001</v>
      </c>
      <c r="E10" s="182">
        <v>41639656</v>
      </c>
      <c r="F10" s="182">
        <v>37632415</v>
      </c>
      <c r="G10" s="182">
        <v>3288779</v>
      </c>
      <c r="H10" s="182">
        <v>718462</v>
      </c>
    </row>
    <row r="11" spans="1:8" x14ac:dyDescent="0.2">
      <c r="A11" s="179" t="s">
        <v>112</v>
      </c>
      <c r="B11" s="179" t="s">
        <v>5</v>
      </c>
      <c r="C11" s="180">
        <v>655499</v>
      </c>
      <c r="D11" s="181">
        <v>39.302271201099998</v>
      </c>
      <c r="E11" s="182">
        <v>43135072</v>
      </c>
      <c r="F11" s="182">
        <v>40668821</v>
      </c>
      <c r="G11" s="182">
        <v>1963956</v>
      </c>
      <c r="H11" s="182">
        <v>502295</v>
      </c>
    </row>
    <row r="12" spans="1:8" x14ac:dyDescent="0.2">
      <c r="A12" s="179" t="s">
        <v>115</v>
      </c>
      <c r="B12" s="179" t="s">
        <v>116</v>
      </c>
      <c r="C12" s="180">
        <v>1529101</v>
      </c>
      <c r="D12" s="181">
        <v>37.639205400000002</v>
      </c>
      <c r="E12" s="182">
        <v>79406860</v>
      </c>
      <c r="F12" s="182">
        <v>69498144</v>
      </c>
      <c r="G12" s="182">
        <v>8576866</v>
      </c>
      <c r="H12" s="182">
        <v>1331850</v>
      </c>
    </row>
    <row r="13" spans="1:8" x14ac:dyDescent="0.2">
      <c r="A13" s="179" t="s">
        <v>121</v>
      </c>
      <c r="B13" s="179" t="s">
        <v>122</v>
      </c>
      <c r="C13" s="180">
        <v>945753</v>
      </c>
      <c r="D13" s="181">
        <v>26.759371833700001</v>
      </c>
      <c r="E13" s="182">
        <v>42809241</v>
      </c>
      <c r="F13" s="182">
        <v>36231679</v>
      </c>
      <c r="G13" s="182">
        <v>5600841</v>
      </c>
      <c r="H13" s="182">
        <v>976721</v>
      </c>
    </row>
    <row r="14" spans="1:8" x14ac:dyDescent="0.2">
      <c r="A14" s="179" t="s">
        <v>123</v>
      </c>
      <c r="B14" s="179" t="s">
        <v>124</v>
      </c>
      <c r="C14" s="180">
        <v>590386</v>
      </c>
      <c r="D14" s="181">
        <v>18.8952361688</v>
      </c>
      <c r="E14" s="182">
        <v>33046458</v>
      </c>
      <c r="F14" s="182">
        <v>30333523</v>
      </c>
      <c r="G14" s="182">
        <v>2577681</v>
      </c>
      <c r="H14" s="182">
        <v>135254</v>
      </c>
    </row>
    <row r="15" spans="1:8" x14ac:dyDescent="0.2">
      <c r="A15" s="179" t="s">
        <v>125</v>
      </c>
      <c r="B15" s="179" t="s">
        <v>126</v>
      </c>
      <c r="C15" s="180">
        <v>72850</v>
      </c>
      <c r="D15" s="181">
        <v>8.1956331955999993</v>
      </c>
      <c r="E15" s="182">
        <v>3268692</v>
      </c>
      <c r="F15" s="182">
        <v>3057941</v>
      </c>
      <c r="G15" s="182">
        <v>158450</v>
      </c>
      <c r="H15" s="182">
        <v>52301</v>
      </c>
    </row>
    <row r="16" spans="1:8" x14ac:dyDescent="0.2">
      <c r="A16" s="179" t="s">
        <v>127</v>
      </c>
      <c r="B16" s="179" t="s">
        <v>128</v>
      </c>
      <c r="C16" s="180">
        <v>1236</v>
      </c>
      <c r="D16" s="181">
        <v>0.59007753119999995</v>
      </c>
      <c r="E16" s="182">
        <v>75007</v>
      </c>
      <c r="F16" s="182">
        <v>72664</v>
      </c>
      <c r="G16" s="182">
        <v>1155</v>
      </c>
      <c r="H16" s="182">
        <v>1188</v>
      </c>
    </row>
    <row r="17" spans="1:8" x14ac:dyDescent="0.2">
      <c r="A17" s="186" t="s">
        <v>138</v>
      </c>
      <c r="B17" s="186" t="s">
        <v>137</v>
      </c>
      <c r="C17" s="187">
        <v>11054518</v>
      </c>
      <c r="D17" s="188">
        <v>38.860681003099998</v>
      </c>
      <c r="E17" s="189">
        <v>609117468</v>
      </c>
      <c r="F17" s="189">
        <v>541838336</v>
      </c>
      <c r="G17" s="189">
        <v>58862974</v>
      </c>
      <c r="H17" s="189">
        <v>8416158</v>
      </c>
    </row>
    <row r="18" spans="1:8" x14ac:dyDescent="0.2">
      <c r="A18" s="20" t="s">
        <v>58</v>
      </c>
    </row>
  </sheetData>
  <sortState xmlns:xlrd2="http://schemas.microsoft.com/office/spreadsheetml/2017/richdata2" ref="A4:D16">
    <sortCondition ref="A4:A1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1"/>
  <sheetViews>
    <sheetView topLeftCell="A10" workbookViewId="0">
      <selection activeCell="A11" sqref="A11"/>
    </sheetView>
  </sheetViews>
  <sheetFormatPr baseColWidth="10" defaultRowHeight="12.75" x14ac:dyDescent="0.2"/>
  <cols>
    <col min="1" max="1" width="25.5703125" style="11" customWidth="1"/>
    <col min="2" max="2" width="13.5703125" style="11" customWidth="1"/>
    <col min="3" max="3" width="15.28515625" style="11" bestFit="1" customWidth="1"/>
    <col min="4" max="4" width="11.42578125" style="11"/>
    <col min="5" max="5" width="2.7109375" style="11" customWidth="1"/>
    <col min="6" max="16384" width="11.42578125" style="11"/>
  </cols>
  <sheetData>
    <row r="1" spans="1:3" x14ac:dyDescent="0.2">
      <c r="A1" s="7" t="s">
        <v>102</v>
      </c>
    </row>
    <row r="2" spans="1:3" x14ac:dyDescent="0.2">
      <c r="A2" s="11" t="s">
        <v>56</v>
      </c>
    </row>
    <row r="3" spans="1:3" x14ac:dyDescent="0.2">
      <c r="B3" s="1"/>
    </row>
    <row r="4" spans="1:3" ht="38.25" x14ac:dyDescent="0.2">
      <c r="A4" s="124"/>
      <c r="B4" s="44" t="s">
        <v>29</v>
      </c>
      <c r="C4" s="32" t="s">
        <v>30</v>
      </c>
    </row>
    <row r="5" spans="1:3" x14ac:dyDescent="0.2">
      <c r="A5" s="125" t="s">
        <v>32</v>
      </c>
      <c r="B5" s="126">
        <v>1378218.9</v>
      </c>
      <c r="C5" s="127">
        <v>52.251169161693397</v>
      </c>
    </row>
    <row r="6" spans="1:3" x14ac:dyDescent="0.2">
      <c r="A6" s="128" t="s">
        <v>33</v>
      </c>
      <c r="B6" s="129">
        <v>710613.39999999991</v>
      </c>
      <c r="C6" s="130">
        <v>26.940844427518797</v>
      </c>
    </row>
    <row r="7" spans="1:3" x14ac:dyDescent="0.2">
      <c r="A7" s="128" t="s">
        <v>34</v>
      </c>
      <c r="B7" s="129">
        <v>393311.29999999993</v>
      </c>
      <c r="C7" s="130">
        <v>14.911256310231661</v>
      </c>
    </row>
    <row r="8" spans="1:3" x14ac:dyDescent="0.2">
      <c r="A8" s="128" t="s">
        <v>13</v>
      </c>
      <c r="B8" s="129">
        <v>124616.4</v>
      </c>
      <c r="C8" s="130">
        <v>4.7244690932051858</v>
      </c>
    </row>
    <row r="9" spans="1:3" x14ac:dyDescent="0.2">
      <c r="A9" s="131" t="s">
        <v>35</v>
      </c>
      <c r="B9" s="129">
        <v>30920.5</v>
      </c>
      <c r="C9" s="130">
        <v>1.1722610073509663</v>
      </c>
    </row>
    <row r="10" spans="1:3" x14ac:dyDescent="0.2">
      <c r="A10" s="132" t="s">
        <v>36</v>
      </c>
      <c r="B10" s="133">
        <v>2637680.4999999995</v>
      </c>
      <c r="C10" s="134">
        <v>100</v>
      </c>
    </row>
    <row r="11" spans="1:3" x14ac:dyDescent="0.2">
      <c r="A11" s="38" t="s">
        <v>23</v>
      </c>
    </row>
  </sheetData>
  <pageMargins left="0.28000000000000003" right="0.11041666666666666" top="0.51" bottom="0.32777777777777778" header="7.3611111111111113E-2" footer="9.0277777777777776E-2"/>
  <pageSetup paperSize="9" scale="89" firstPageNumber="0" orientation="landscape" r:id="rId1"/>
  <headerFooter alignWithMargins="0">
    <oddHeader>&amp;C&amp;A</oddHeader>
    <oddFooter>&amp;L&amp;Z&amp;F : 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11"/>
  <sheetViews>
    <sheetView workbookViewId="0">
      <selection activeCell="E8" sqref="E8"/>
    </sheetView>
  </sheetViews>
  <sheetFormatPr baseColWidth="10" defaultColWidth="11.42578125" defaultRowHeight="12.75" x14ac:dyDescent="0.2"/>
  <cols>
    <col min="1" max="1" width="14.5703125" style="23" customWidth="1"/>
    <col min="2" max="3" width="11" style="23" customWidth="1"/>
    <col min="4" max="5" width="9.7109375" style="23" customWidth="1"/>
    <col min="6" max="6" width="11" style="23" customWidth="1"/>
    <col min="7" max="7" width="9.7109375" style="23" customWidth="1"/>
    <col min="8" max="12" width="11.42578125" style="23"/>
    <col min="13" max="13" width="15" style="23" customWidth="1"/>
    <col min="14" max="16384" width="11.42578125" style="23"/>
  </cols>
  <sheetData>
    <row r="1" spans="1:3" x14ac:dyDescent="0.2">
      <c r="A1" s="7" t="s">
        <v>49</v>
      </c>
    </row>
    <row r="2" spans="1:3" x14ac:dyDescent="0.2">
      <c r="A2" s="23" t="s">
        <v>48</v>
      </c>
    </row>
    <row r="3" spans="1:3" x14ac:dyDescent="0.2">
      <c r="A3" s="24"/>
    </row>
    <row r="4" spans="1:3" x14ac:dyDescent="0.2">
      <c r="A4" s="25" t="s">
        <v>25</v>
      </c>
    </row>
    <row r="5" spans="1:3" ht="25.5" x14ac:dyDescent="0.2">
      <c r="A5" s="5">
        <v>2024</v>
      </c>
      <c r="B5" s="5" t="s">
        <v>67</v>
      </c>
      <c r="C5" s="135" t="s">
        <v>66</v>
      </c>
    </row>
    <row r="6" spans="1:3" x14ac:dyDescent="0.2">
      <c r="A6" s="136" t="s">
        <v>1</v>
      </c>
      <c r="B6" s="137">
        <v>1220</v>
      </c>
      <c r="C6" s="137">
        <v>828</v>
      </c>
    </row>
    <row r="7" spans="1:3" x14ac:dyDescent="0.2">
      <c r="A7" s="138" t="s">
        <v>2</v>
      </c>
      <c r="B7" s="139">
        <v>912</v>
      </c>
      <c r="C7" s="139">
        <v>460</v>
      </c>
    </row>
    <row r="8" spans="1:3" x14ac:dyDescent="0.2">
      <c r="A8" s="138" t="s">
        <v>3</v>
      </c>
      <c r="B8" s="139">
        <v>972</v>
      </c>
      <c r="C8" s="139">
        <v>788</v>
      </c>
    </row>
    <row r="9" spans="1:3" x14ac:dyDescent="0.2">
      <c r="A9" s="140" t="s">
        <v>4</v>
      </c>
      <c r="B9" s="141">
        <v>963</v>
      </c>
      <c r="C9" s="141">
        <v>561</v>
      </c>
    </row>
    <row r="10" spans="1:3" x14ac:dyDescent="0.2">
      <c r="A10" s="142" t="s">
        <v>5</v>
      </c>
      <c r="B10" s="143">
        <f>SUM(B6:B9)</f>
        <v>4067</v>
      </c>
      <c r="C10" s="143">
        <f>SUM(C6:C9)</f>
        <v>2637</v>
      </c>
    </row>
    <row r="11" spans="1:3" x14ac:dyDescent="0.2">
      <c r="A11" s="25" t="s">
        <v>76</v>
      </c>
    </row>
  </sheetData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&amp;L&amp;Z&amp;F : 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9"/>
  <sheetViews>
    <sheetView workbookViewId="0">
      <selection activeCell="C15" sqref="C15"/>
    </sheetView>
  </sheetViews>
  <sheetFormatPr baseColWidth="10" defaultRowHeight="12.75" x14ac:dyDescent="0.2"/>
  <cols>
    <col min="1" max="1" width="13.140625" style="10" customWidth="1"/>
    <col min="2" max="10" width="11.42578125" style="10"/>
    <col min="11" max="11" width="11.42578125" style="10" customWidth="1"/>
    <col min="12" max="16384" width="11.42578125" style="10"/>
  </cols>
  <sheetData>
    <row r="1" spans="1:3" x14ac:dyDescent="0.2">
      <c r="A1" s="7" t="s">
        <v>77</v>
      </c>
    </row>
    <row r="2" spans="1:3" x14ac:dyDescent="0.2">
      <c r="A2" s="7"/>
    </row>
    <row r="3" spans="1:3" x14ac:dyDescent="0.2">
      <c r="A3" s="164" t="s">
        <v>103</v>
      </c>
    </row>
    <row r="4" spans="1:3" ht="38.25" x14ac:dyDescent="0.2">
      <c r="A4" s="73" t="s">
        <v>40</v>
      </c>
      <c r="B4" s="163" t="s">
        <v>22</v>
      </c>
      <c r="C4" s="144"/>
    </row>
    <row r="5" spans="1:3" x14ac:dyDescent="0.2">
      <c r="A5" s="149">
        <v>2010</v>
      </c>
      <c r="B5" s="150">
        <v>196035</v>
      </c>
      <c r="C5" s="145"/>
    </row>
    <row r="6" spans="1:3" x14ac:dyDescent="0.2">
      <c r="A6" s="149">
        <v>2011</v>
      </c>
      <c r="B6" s="150">
        <v>198954</v>
      </c>
      <c r="C6" s="146"/>
    </row>
    <row r="7" spans="1:3" x14ac:dyDescent="0.2">
      <c r="A7" s="149">
        <v>2012</v>
      </c>
      <c r="B7" s="151">
        <v>180387</v>
      </c>
      <c r="C7" s="147"/>
    </row>
    <row r="8" spans="1:3" x14ac:dyDescent="0.2">
      <c r="A8" s="152">
        <v>2013</v>
      </c>
      <c r="B8" s="153">
        <v>183860</v>
      </c>
      <c r="C8" s="147"/>
    </row>
    <row r="9" spans="1:3" x14ac:dyDescent="0.2">
      <c r="A9" s="154">
        <v>2014</v>
      </c>
      <c r="B9" s="155">
        <v>196624</v>
      </c>
      <c r="C9" s="147"/>
    </row>
    <row r="10" spans="1:3" x14ac:dyDescent="0.2">
      <c r="A10" s="152">
        <v>2015</v>
      </c>
      <c r="B10" s="95">
        <v>213076</v>
      </c>
      <c r="C10" s="147"/>
    </row>
    <row r="11" spans="1:3" x14ac:dyDescent="0.2">
      <c r="A11" s="149">
        <v>2016</v>
      </c>
      <c r="B11" s="95">
        <v>205453</v>
      </c>
      <c r="C11" s="147"/>
    </row>
    <row r="12" spans="1:3" x14ac:dyDescent="0.2">
      <c r="A12" s="149">
        <v>2017</v>
      </c>
      <c r="B12" s="156">
        <v>208700</v>
      </c>
      <c r="C12" s="147"/>
    </row>
    <row r="13" spans="1:3" x14ac:dyDescent="0.2">
      <c r="A13" s="149">
        <v>2018</v>
      </c>
      <c r="B13" s="156">
        <v>183610</v>
      </c>
      <c r="C13" s="147"/>
    </row>
    <row r="14" spans="1:3" x14ac:dyDescent="0.2">
      <c r="A14" s="149">
        <v>2019</v>
      </c>
      <c r="B14" s="156">
        <v>189849</v>
      </c>
      <c r="C14" s="148"/>
    </row>
    <row r="15" spans="1:3" x14ac:dyDescent="0.2">
      <c r="A15" s="157">
        <v>2020</v>
      </c>
      <c r="B15" s="156">
        <v>182795</v>
      </c>
      <c r="C15" s="45"/>
    </row>
    <row r="16" spans="1:3" x14ac:dyDescent="0.2">
      <c r="A16" s="157">
        <v>2021</v>
      </c>
      <c r="B16" s="156">
        <v>187975</v>
      </c>
    </row>
    <row r="17" spans="1:2" x14ac:dyDescent="0.2">
      <c r="A17" s="157">
        <v>2022</v>
      </c>
      <c r="B17" s="158">
        <v>198787</v>
      </c>
    </row>
    <row r="18" spans="1:2" x14ac:dyDescent="0.2">
      <c r="A18" s="159">
        <v>2023</v>
      </c>
      <c r="B18" s="160">
        <v>199487.21100000001</v>
      </c>
    </row>
    <row r="19" spans="1:2" x14ac:dyDescent="0.2">
      <c r="A19" s="161">
        <v>2024</v>
      </c>
      <c r="B19" s="162">
        <v>196168.375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&amp;L&amp;Z&amp;F :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workbookViewId="0">
      <selection activeCell="C13" sqref="C13"/>
    </sheetView>
  </sheetViews>
  <sheetFormatPr baseColWidth="10" defaultColWidth="11.42578125" defaultRowHeight="12.75" x14ac:dyDescent="0.2"/>
  <cols>
    <col min="1" max="1" width="14.5703125" style="23" customWidth="1"/>
    <col min="2" max="5" width="9.7109375" style="23" customWidth="1"/>
    <col min="6" max="6" width="11" style="23" customWidth="1"/>
    <col min="7" max="7" width="9.7109375" style="23" customWidth="1"/>
    <col min="8" max="12" width="11.42578125" style="23"/>
    <col min="13" max="13" width="15" style="23" customWidth="1"/>
    <col min="14" max="16384" width="11.42578125" style="23"/>
  </cols>
  <sheetData>
    <row r="1" spans="1:6" x14ac:dyDescent="0.2">
      <c r="A1" s="7" t="s">
        <v>75</v>
      </c>
    </row>
    <row r="2" spans="1:6" x14ac:dyDescent="0.2">
      <c r="A2" s="23" t="s">
        <v>48</v>
      </c>
    </row>
    <row r="3" spans="1:6" x14ac:dyDescent="0.2">
      <c r="A3" s="24"/>
    </row>
    <row r="4" spans="1:6" ht="25.5" x14ac:dyDescent="0.2">
      <c r="A4" s="165" t="s">
        <v>31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</row>
    <row r="5" spans="1:6" x14ac:dyDescent="0.2">
      <c r="A5" s="166" t="s">
        <v>32</v>
      </c>
      <c r="B5" s="167">
        <v>471477.80000000005</v>
      </c>
      <c r="C5" s="167">
        <v>162044.5</v>
      </c>
      <c r="D5" s="167">
        <v>486805.30000000005</v>
      </c>
      <c r="E5" s="167">
        <v>257891.3</v>
      </c>
      <c r="F5" s="167">
        <v>1378218.9000000001</v>
      </c>
    </row>
    <row r="6" spans="1:6" x14ac:dyDescent="0.2">
      <c r="A6" s="168" t="s">
        <v>33</v>
      </c>
      <c r="B6" s="169">
        <v>179478.9</v>
      </c>
      <c r="C6" s="169">
        <v>157751.70000000001</v>
      </c>
      <c r="D6" s="169">
        <v>185449.8</v>
      </c>
      <c r="E6" s="169">
        <v>187933</v>
      </c>
      <c r="F6" s="169">
        <v>710613.39999999991</v>
      </c>
    </row>
    <row r="7" spans="1:6" x14ac:dyDescent="0.2">
      <c r="A7" s="168" t="s">
        <v>34</v>
      </c>
      <c r="B7" s="169">
        <v>123386.2</v>
      </c>
      <c r="C7" s="169">
        <v>113132.2</v>
      </c>
      <c r="D7" s="169">
        <v>90972.800000000003</v>
      </c>
      <c r="E7" s="169">
        <v>65820.100000000006</v>
      </c>
      <c r="F7" s="169">
        <v>393311.30000000005</v>
      </c>
    </row>
    <row r="8" spans="1:6" x14ac:dyDescent="0.2">
      <c r="A8" s="168" t="s">
        <v>13</v>
      </c>
      <c r="B8" s="169">
        <v>37638.800000000003</v>
      </c>
      <c r="C8" s="169">
        <v>21489.8</v>
      </c>
      <c r="D8" s="169">
        <v>21178.300000000003</v>
      </c>
      <c r="E8" s="169">
        <v>44309.5</v>
      </c>
      <c r="F8" s="169">
        <v>124616.40000000001</v>
      </c>
    </row>
    <row r="9" spans="1:6" x14ac:dyDescent="0.2">
      <c r="A9" s="168" t="s">
        <v>35</v>
      </c>
      <c r="B9" s="169">
        <v>16322.300000000001</v>
      </c>
      <c r="C9" s="169">
        <v>5912.4</v>
      </c>
      <c r="D9" s="169">
        <v>3436.4</v>
      </c>
      <c r="E9" s="169">
        <v>5256</v>
      </c>
      <c r="F9" s="169">
        <v>30927.100000000002</v>
      </c>
    </row>
    <row r="10" spans="1:6" x14ac:dyDescent="0.2">
      <c r="A10" s="170" t="s">
        <v>21</v>
      </c>
      <c r="B10" s="171">
        <v>828304.00000000012</v>
      </c>
      <c r="C10" s="171">
        <v>460330.60000000003</v>
      </c>
      <c r="D10" s="171">
        <v>787842.60000000021</v>
      </c>
      <c r="E10" s="171">
        <v>561209.9</v>
      </c>
      <c r="F10" s="171">
        <v>2637687.1</v>
      </c>
    </row>
    <row r="11" spans="1:6" x14ac:dyDescent="0.2">
      <c r="A11" s="25" t="s">
        <v>26</v>
      </c>
    </row>
  </sheetData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&amp;L&amp;Z&amp;F :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workbookViewId="0">
      <selection activeCell="H15" sqref="H15"/>
    </sheetView>
  </sheetViews>
  <sheetFormatPr baseColWidth="10" defaultColWidth="11.42578125" defaultRowHeight="12.75" x14ac:dyDescent="0.2"/>
  <cols>
    <col min="1" max="1" width="20.85546875" style="8" customWidth="1"/>
    <col min="2" max="2" width="15.85546875" style="8" customWidth="1"/>
    <col min="3" max="4" width="12.5703125" style="8" bestFit="1" customWidth="1"/>
    <col min="5" max="6" width="15.5703125" style="8" bestFit="1" customWidth="1"/>
    <col min="7" max="8" width="11.42578125" style="8"/>
    <col min="9" max="12" width="8.85546875" style="8" customWidth="1"/>
    <col min="13" max="16384" width="11.42578125" style="8"/>
  </cols>
  <sheetData>
    <row r="1" spans="1:8" x14ac:dyDescent="0.2">
      <c r="A1" s="7" t="s">
        <v>87</v>
      </c>
    </row>
    <row r="2" spans="1:8" x14ac:dyDescent="0.2">
      <c r="A2" s="9"/>
    </row>
    <row r="3" spans="1:8" x14ac:dyDescent="0.2">
      <c r="A3" s="73" t="s">
        <v>86</v>
      </c>
      <c r="B3" s="73" t="s">
        <v>61</v>
      </c>
      <c r="C3" s="73" t="s">
        <v>89</v>
      </c>
      <c r="D3" s="73" t="s">
        <v>90</v>
      </c>
      <c r="E3" s="73" t="s">
        <v>91</v>
      </c>
      <c r="F3" s="73" t="s">
        <v>92</v>
      </c>
      <c r="H3" s="10"/>
    </row>
    <row r="4" spans="1:8" x14ac:dyDescent="0.2">
      <c r="A4" s="74" t="s">
        <v>0</v>
      </c>
      <c r="B4" s="74" t="s">
        <v>8</v>
      </c>
      <c r="C4" s="75">
        <v>9155</v>
      </c>
      <c r="D4" s="75">
        <v>6151</v>
      </c>
      <c r="E4" s="76">
        <v>0.48472494308254355</v>
      </c>
      <c r="F4" s="76">
        <v>0.37752409010004295</v>
      </c>
    </row>
    <row r="5" spans="1:8" x14ac:dyDescent="0.2">
      <c r="A5" s="66" t="s">
        <v>0</v>
      </c>
      <c r="B5" s="66" t="s">
        <v>41</v>
      </c>
      <c r="C5" s="67">
        <v>6490</v>
      </c>
      <c r="D5" s="67">
        <v>6098</v>
      </c>
      <c r="E5" s="68">
        <v>0.34362259755387303</v>
      </c>
      <c r="F5" s="68">
        <v>0.37427115939360461</v>
      </c>
    </row>
    <row r="6" spans="1:8" x14ac:dyDescent="0.2">
      <c r="A6" s="66" t="s">
        <v>0</v>
      </c>
      <c r="B6" s="66" t="s">
        <v>9</v>
      </c>
      <c r="C6" s="67">
        <v>3242</v>
      </c>
      <c r="D6" s="67">
        <v>4044</v>
      </c>
      <c r="E6" s="68">
        <v>0.17165245936358342</v>
      </c>
      <c r="F6" s="68">
        <v>0.24820475050635243</v>
      </c>
    </row>
    <row r="7" spans="1:8" x14ac:dyDescent="0.2">
      <c r="A7" s="70" t="s">
        <v>0</v>
      </c>
      <c r="B7" s="77" t="s">
        <v>85</v>
      </c>
      <c r="C7" s="78">
        <v>18887</v>
      </c>
      <c r="D7" s="78">
        <v>16293</v>
      </c>
      <c r="E7" s="72">
        <v>1</v>
      </c>
      <c r="F7" s="72">
        <v>1</v>
      </c>
      <c r="H7" s="177"/>
    </row>
    <row r="8" spans="1:8" x14ac:dyDescent="0.2">
      <c r="A8" s="66" t="s">
        <v>70</v>
      </c>
      <c r="B8" s="66" t="s">
        <v>8</v>
      </c>
      <c r="C8" s="67">
        <f>5518+1209</f>
        <v>6727</v>
      </c>
      <c r="D8" s="67">
        <f>5218+1983</f>
        <v>7201</v>
      </c>
      <c r="E8" s="68">
        <f>C8/C$10</f>
        <v>0.98781204111600585</v>
      </c>
      <c r="F8" s="68">
        <f>D8/D$10</f>
        <v>0.9216690131831563</v>
      </c>
      <c r="H8" s="10"/>
    </row>
    <row r="9" spans="1:8" x14ac:dyDescent="0.2">
      <c r="A9" s="66" t="s">
        <v>70</v>
      </c>
      <c r="B9" s="66" t="s">
        <v>42</v>
      </c>
      <c r="C9" s="69">
        <v>83</v>
      </c>
      <c r="D9" s="69">
        <v>612</v>
      </c>
      <c r="E9" s="68">
        <f>C9/C$10</f>
        <v>1.2187958883994127E-2</v>
      </c>
      <c r="F9" s="68">
        <f>D9/D$10</f>
        <v>7.8330986816843723E-2</v>
      </c>
      <c r="H9" s="10"/>
    </row>
    <row r="10" spans="1:8" x14ac:dyDescent="0.2">
      <c r="A10" s="70" t="s">
        <v>70</v>
      </c>
      <c r="B10" s="70" t="s">
        <v>85</v>
      </c>
      <c r="C10" s="71">
        <f>SUM(C8:C9)</f>
        <v>6810</v>
      </c>
      <c r="D10" s="71">
        <f>SUM(D8:D9)</f>
        <v>7813</v>
      </c>
      <c r="E10" s="72">
        <v>1</v>
      </c>
      <c r="F10" s="72">
        <v>1</v>
      </c>
      <c r="H10" s="177"/>
    </row>
    <row r="11" spans="1:8" x14ac:dyDescent="0.2">
      <c r="A11" s="11" t="s">
        <v>52</v>
      </c>
    </row>
    <row r="12" spans="1:8" x14ac:dyDescent="0.2">
      <c r="A12" s="61" t="s">
        <v>78</v>
      </c>
    </row>
  </sheetData>
  <pageMargins left="0.28000000000000003" right="0.11041666666666666" top="0.51" bottom="0.32777777777777778" header="7.3611111111111113E-2" footer="9.0277777777777776E-2"/>
  <pageSetup paperSize="9" scale="73" firstPageNumber="0" orientation="portrait" horizontalDpi="300" verticalDpi="300" r:id="rId1"/>
  <headerFooter alignWithMargins="0">
    <oddHeader>&amp;C&amp;A</oddHeader>
    <oddFooter>&amp;L&amp;Z&amp;F 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zoomScaleNormal="100" workbookViewId="0">
      <selection activeCell="A15" sqref="A15:XFD15"/>
    </sheetView>
  </sheetViews>
  <sheetFormatPr baseColWidth="10" defaultRowHeight="12.75" x14ac:dyDescent="0.2"/>
  <cols>
    <col min="1" max="1" width="34.85546875" style="2" customWidth="1"/>
    <col min="2" max="4" width="11.5703125" style="12" customWidth="1"/>
    <col min="5" max="5" width="12.42578125" style="12" customWidth="1"/>
    <col min="6" max="6" width="12.140625" style="12" bestFit="1" customWidth="1"/>
    <col min="7" max="7" width="12" style="12" customWidth="1"/>
    <col min="8" max="8" width="13.42578125" style="12" customWidth="1"/>
    <col min="9" max="9" width="10" style="12" bestFit="1" customWidth="1"/>
    <col min="10" max="16384" width="11.42578125" style="2"/>
  </cols>
  <sheetData>
    <row r="1" spans="1:9" x14ac:dyDescent="0.2">
      <c r="A1" s="1" t="s">
        <v>88</v>
      </c>
      <c r="B1" s="9"/>
    </row>
    <row r="2" spans="1:9" x14ac:dyDescent="0.2">
      <c r="A2" s="2" t="s">
        <v>60</v>
      </c>
    </row>
    <row r="3" spans="1:9" x14ac:dyDescent="0.2">
      <c r="A3" s="14"/>
      <c r="B3" s="15"/>
      <c r="C3" s="16"/>
      <c r="D3" s="16"/>
      <c r="E3" s="16"/>
      <c r="F3" s="16"/>
      <c r="G3" s="16"/>
      <c r="H3" s="16"/>
      <c r="I3" s="16"/>
    </row>
    <row r="4" spans="1:9" ht="36.75" customHeight="1" x14ac:dyDescent="0.2">
      <c r="A4" s="31"/>
      <c r="B4" s="172" t="s">
        <v>65</v>
      </c>
      <c r="C4" s="173"/>
      <c r="D4" s="173"/>
      <c r="E4" s="174"/>
      <c r="F4" s="175" t="s">
        <v>64</v>
      </c>
      <c r="G4" s="176"/>
      <c r="H4" s="79" t="s">
        <v>43</v>
      </c>
    </row>
    <row r="5" spans="1:9" ht="38.25" x14ac:dyDescent="0.2">
      <c r="A5" s="18" t="s">
        <v>39</v>
      </c>
      <c r="B5" s="34" t="s">
        <v>62</v>
      </c>
      <c r="C5" s="34" t="s">
        <v>63</v>
      </c>
      <c r="D5" s="35" t="s">
        <v>53</v>
      </c>
      <c r="E5" s="65" t="s">
        <v>83</v>
      </c>
      <c r="F5" s="33">
        <v>2010</v>
      </c>
      <c r="G5" s="33">
        <v>2024</v>
      </c>
      <c r="H5" s="33">
        <v>2024</v>
      </c>
    </row>
    <row r="6" spans="1:9" x14ac:dyDescent="0.2">
      <c r="A6" s="80" t="s">
        <v>10</v>
      </c>
      <c r="B6" s="81">
        <v>2080</v>
      </c>
      <c r="C6" s="81">
        <v>1788</v>
      </c>
      <c r="D6" s="82">
        <v>-18.100000000000001</v>
      </c>
      <c r="E6" s="83">
        <v>7</v>
      </c>
      <c r="F6" s="81">
        <v>292</v>
      </c>
      <c r="G6" s="81">
        <v>273</v>
      </c>
      <c r="H6" s="81">
        <v>65.5</v>
      </c>
    </row>
    <row r="7" spans="1:9" x14ac:dyDescent="0.2">
      <c r="A7" s="84" t="s">
        <v>11</v>
      </c>
      <c r="B7" s="85">
        <v>1057</v>
      </c>
      <c r="C7" s="85">
        <v>1486</v>
      </c>
      <c r="D7" s="86">
        <v>16.7</v>
      </c>
      <c r="E7" s="87">
        <v>10</v>
      </c>
      <c r="F7" s="85">
        <v>133</v>
      </c>
      <c r="G7" s="85">
        <v>160</v>
      </c>
      <c r="H7" s="85">
        <v>92.8</v>
      </c>
    </row>
    <row r="8" spans="1:9" x14ac:dyDescent="0.2">
      <c r="A8" s="84" t="s">
        <v>34</v>
      </c>
      <c r="B8" s="85">
        <v>490</v>
      </c>
      <c r="C8" s="85">
        <v>570</v>
      </c>
      <c r="D8" s="86">
        <v>-4.4000000000000004</v>
      </c>
      <c r="E8" s="87">
        <v>5.8</v>
      </c>
      <c r="F8" s="85">
        <v>76</v>
      </c>
      <c r="G8" s="85">
        <v>90</v>
      </c>
      <c r="H8" s="85">
        <v>63.1</v>
      </c>
    </row>
    <row r="9" spans="1:9" x14ac:dyDescent="0.2">
      <c r="A9" s="84" t="s">
        <v>13</v>
      </c>
      <c r="B9" s="85">
        <v>308</v>
      </c>
      <c r="C9" s="85">
        <v>150</v>
      </c>
      <c r="D9" s="86">
        <v>-22.9</v>
      </c>
      <c r="E9" s="87">
        <v>13.6</v>
      </c>
      <c r="F9" s="85">
        <v>49</v>
      </c>
      <c r="G9" s="85">
        <v>27</v>
      </c>
      <c r="H9" s="85">
        <v>56.1</v>
      </c>
    </row>
    <row r="10" spans="1:9" x14ac:dyDescent="0.2">
      <c r="A10" s="88" t="s">
        <v>36</v>
      </c>
      <c r="B10" s="89">
        <v>4025</v>
      </c>
      <c r="C10" s="89">
        <v>4067</v>
      </c>
      <c r="D10" s="90">
        <v>-5.9</v>
      </c>
      <c r="E10" s="91">
        <v>7.5</v>
      </c>
      <c r="F10" s="89">
        <v>574</v>
      </c>
      <c r="G10" s="89">
        <v>580</v>
      </c>
      <c r="H10" s="89">
        <v>70.5</v>
      </c>
    </row>
    <row r="11" spans="1:9" x14ac:dyDescent="0.2">
      <c r="A11" s="80" t="s">
        <v>14</v>
      </c>
      <c r="B11" s="81">
        <v>118</v>
      </c>
      <c r="C11" s="81">
        <v>189</v>
      </c>
      <c r="D11" s="82">
        <v>-17</v>
      </c>
      <c r="E11" s="83">
        <v>4.8</v>
      </c>
      <c r="F11" s="81">
        <v>35</v>
      </c>
      <c r="G11" s="81">
        <v>64</v>
      </c>
      <c r="H11" s="81">
        <v>29.5</v>
      </c>
    </row>
    <row r="12" spans="1:9" x14ac:dyDescent="0.2">
      <c r="A12" s="88" t="s">
        <v>37</v>
      </c>
      <c r="B12" s="89">
        <v>121</v>
      </c>
      <c r="C12" s="89">
        <v>196</v>
      </c>
      <c r="D12" s="90">
        <v>-16.899999999999999</v>
      </c>
      <c r="E12" s="91">
        <v>3.3</v>
      </c>
      <c r="F12" s="89">
        <v>36</v>
      </c>
      <c r="G12" s="89">
        <v>67</v>
      </c>
      <c r="H12" s="89">
        <v>29.1</v>
      </c>
    </row>
    <row r="13" spans="1:9" x14ac:dyDescent="0.2">
      <c r="A13" s="80" t="s">
        <v>84</v>
      </c>
      <c r="B13" s="81">
        <v>45</v>
      </c>
      <c r="C13" s="81">
        <v>27</v>
      </c>
      <c r="D13" s="82">
        <v>6.9381421022649103</v>
      </c>
      <c r="E13" s="83">
        <v>5.5991590821900479</v>
      </c>
      <c r="F13" s="81">
        <v>3</v>
      </c>
      <c r="G13" s="81">
        <v>6</v>
      </c>
      <c r="H13" s="81">
        <v>51.386633943741742</v>
      </c>
      <c r="I13" s="2"/>
    </row>
    <row r="14" spans="1:9" x14ac:dyDescent="0.2">
      <c r="A14" s="88" t="s">
        <v>38</v>
      </c>
      <c r="B14" s="89">
        <v>59</v>
      </c>
      <c r="C14" s="89">
        <v>50</v>
      </c>
      <c r="D14" s="90">
        <v>-1.1188998403540151</v>
      </c>
      <c r="E14" s="91">
        <v>6</v>
      </c>
      <c r="F14" s="89">
        <v>13</v>
      </c>
      <c r="G14" s="89">
        <v>13</v>
      </c>
      <c r="H14" s="89">
        <v>40</v>
      </c>
    </row>
    <row r="15" spans="1:9" ht="12.75" customHeight="1" x14ac:dyDescent="0.2">
      <c r="A15" s="2" t="s">
        <v>59</v>
      </c>
    </row>
    <row r="16" spans="1:9" x14ac:dyDescent="0.2">
      <c r="A16" s="41" t="s">
        <v>51</v>
      </c>
    </row>
    <row r="17" spans="5:5" x14ac:dyDescent="0.2">
      <c r="E17" s="64"/>
    </row>
  </sheetData>
  <mergeCells count="2">
    <mergeCell ref="B4:E4"/>
    <mergeCell ref="F4:G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9"/>
  <sheetViews>
    <sheetView workbookViewId="0">
      <selection activeCell="F5" sqref="F5"/>
    </sheetView>
  </sheetViews>
  <sheetFormatPr baseColWidth="10" defaultRowHeight="12.75" x14ac:dyDescent="0.2"/>
  <cols>
    <col min="1" max="1" width="26.42578125" style="2" customWidth="1"/>
    <col min="2" max="2" width="10" style="2" bestFit="1" customWidth="1"/>
    <col min="3" max="3" width="9.140625" style="2" customWidth="1"/>
    <col min="4" max="4" width="16" style="2" customWidth="1"/>
    <col min="5" max="16384" width="11.42578125" style="2"/>
  </cols>
  <sheetData>
    <row r="1" spans="1:4" x14ac:dyDescent="0.2">
      <c r="A1" s="7" t="s">
        <v>93</v>
      </c>
    </row>
    <row r="2" spans="1:4" x14ac:dyDescent="0.2">
      <c r="A2" s="11" t="s">
        <v>80</v>
      </c>
    </row>
    <row r="3" spans="1:4" ht="31.5" customHeight="1" x14ac:dyDescent="0.2">
      <c r="A3" s="20" t="s">
        <v>82</v>
      </c>
    </row>
    <row r="4" spans="1:4" ht="42" customHeight="1" x14ac:dyDescent="0.2">
      <c r="A4" s="27" t="s">
        <v>39</v>
      </c>
      <c r="B4" s="27">
        <v>2023</v>
      </c>
      <c r="C4" s="18">
        <v>2024</v>
      </c>
      <c r="D4" s="26" t="s">
        <v>81</v>
      </c>
    </row>
    <row r="5" spans="1:4" x14ac:dyDescent="0.2">
      <c r="A5" s="28" t="s">
        <v>0</v>
      </c>
      <c r="B5" s="42">
        <v>1061.2</v>
      </c>
      <c r="C5" s="42">
        <v>712.3</v>
      </c>
      <c r="D5" s="29">
        <v>5.4359854144948414E-2</v>
      </c>
    </row>
    <row r="6" spans="1:4" x14ac:dyDescent="0.2">
      <c r="A6" s="28" t="s">
        <v>6</v>
      </c>
      <c r="B6" s="42">
        <v>142.88</v>
      </c>
      <c r="C6" s="42">
        <v>103.41</v>
      </c>
      <c r="D6" s="29">
        <v>3.7008936400173213E-2</v>
      </c>
    </row>
    <row r="7" spans="1:4" x14ac:dyDescent="0.2">
      <c r="A7" s="28" t="s">
        <v>7</v>
      </c>
      <c r="B7" s="42">
        <v>12.92</v>
      </c>
      <c r="C7" s="42">
        <v>19.649999999999999</v>
      </c>
      <c r="D7" s="29">
        <v>5.8189463709319197E-2</v>
      </c>
    </row>
    <row r="8" spans="1:4" x14ac:dyDescent="0.2">
      <c r="A8" s="41" t="s">
        <v>50</v>
      </c>
    </row>
    <row r="9" spans="1:4" x14ac:dyDescent="0.2">
      <c r="A9" s="4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&amp;L&amp;Z&amp;F 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3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71.42578125" style="17" bestFit="1" customWidth="1"/>
    <col min="2" max="2" width="12.85546875" style="17" bestFit="1" customWidth="1"/>
    <col min="3" max="3" width="12" style="17" bestFit="1" customWidth="1"/>
    <col min="4" max="16384" width="9.140625" style="17"/>
  </cols>
  <sheetData>
    <row r="1" spans="1:11" x14ac:dyDescent="0.2">
      <c r="A1" s="7" t="s">
        <v>96</v>
      </c>
    </row>
    <row r="2" spans="1:11" x14ac:dyDescent="0.2">
      <c r="A2" s="17" t="s">
        <v>68</v>
      </c>
      <c r="G2" s="11"/>
      <c r="H2" s="11"/>
      <c r="I2" s="11"/>
      <c r="J2" s="11"/>
      <c r="K2" s="11"/>
    </row>
    <row r="3" spans="1:11" x14ac:dyDescent="0.2">
      <c r="G3" s="11"/>
      <c r="H3" s="11"/>
      <c r="I3" s="11"/>
      <c r="J3" s="11"/>
      <c r="K3" s="11"/>
    </row>
    <row r="4" spans="1:11" x14ac:dyDescent="0.2">
      <c r="A4" s="47"/>
      <c r="G4" s="11"/>
      <c r="H4" s="11"/>
      <c r="I4" s="11"/>
      <c r="J4" s="11"/>
      <c r="K4" s="11"/>
    </row>
    <row r="5" spans="1:11" x14ac:dyDescent="0.2">
      <c r="A5" s="18" t="s">
        <v>15</v>
      </c>
      <c r="B5" s="18" t="s">
        <v>94</v>
      </c>
      <c r="C5" s="18" t="s">
        <v>95</v>
      </c>
      <c r="E5" s="11"/>
      <c r="F5" s="11"/>
      <c r="G5" s="11"/>
      <c r="H5" s="11"/>
      <c r="I5" s="11"/>
      <c r="J5" s="11"/>
    </row>
    <row r="6" spans="1:11" x14ac:dyDescent="0.2">
      <c r="A6" s="92" t="s">
        <v>17</v>
      </c>
      <c r="B6" s="93">
        <v>140122.31</v>
      </c>
      <c r="C6" s="93">
        <f>B6*100/SUM($B$6:$B$12)</f>
        <v>24.656859233527456</v>
      </c>
      <c r="E6" s="11"/>
      <c r="F6" s="11"/>
      <c r="G6" s="11"/>
      <c r="H6" s="11"/>
      <c r="I6" s="11"/>
      <c r="J6" s="11"/>
    </row>
    <row r="7" spans="1:11" x14ac:dyDescent="0.2">
      <c r="A7" s="94" t="s">
        <v>16</v>
      </c>
      <c r="B7" s="95">
        <v>111599</v>
      </c>
      <c r="C7" s="95">
        <f t="shared" ref="C7:C12" si="0">B7*100/SUM($B$6:$B$12)</f>
        <v>19.637706754923112</v>
      </c>
      <c r="E7" s="11"/>
      <c r="F7" s="11"/>
      <c r="G7" s="11"/>
      <c r="H7" s="11"/>
      <c r="I7" s="11"/>
      <c r="J7" s="11"/>
    </row>
    <row r="8" spans="1:11" x14ac:dyDescent="0.2">
      <c r="A8" s="94" t="s">
        <v>20</v>
      </c>
      <c r="B8" s="95">
        <v>110411.35</v>
      </c>
      <c r="C8" s="95">
        <f t="shared" si="0"/>
        <v>19.428719914292959</v>
      </c>
      <c r="E8" s="11"/>
      <c r="F8" s="11"/>
      <c r="G8" s="11"/>
      <c r="H8" s="11"/>
      <c r="I8" s="11"/>
      <c r="J8" s="11"/>
    </row>
    <row r="9" spans="1:11" x14ac:dyDescent="0.2">
      <c r="A9" s="94" t="s">
        <v>18</v>
      </c>
      <c r="B9" s="95">
        <v>102094.94</v>
      </c>
      <c r="C9" s="95">
        <f t="shared" si="0"/>
        <v>17.965308765145476</v>
      </c>
      <c r="E9" s="11"/>
      <c r="F9" s="11"/>
      <c r="G9" s="11"/>
      <c r="H9" s="11"/>
      <c r="I9" s="11"/>
      <c r="J9" s="11"/>
    </row>
    <row r="10" spans="1:11" x14ac:dyDescent="0.2">
      <c r="A10" s="94" t="s">
        <v>55</v>
      </c>
      <c r="B10" s="95">
        <v>52995.310000000005</v>
      </c>
      <c r="C10" s="95">
        <f t="shared" si="0"/>
        <v>9.3254093420751492</v>
      </c>
      <c r="E10" s="11"/>
      <c r="F10" s="11"/>
      <c r="G10" s="11"/>
      <c r="H10" s="11"/>
      <c r="I10" s="11"/>
      <c r="J10" s="11"/>
    </row>
    <row r="11" spans="1:11" x14ac:dyDescent="0.2">
      <c r="A11" s="94" t="s">
        <v>19</v>
      </c>
      <c r="B11" s="95">
        <v>32759.75</v>
      </c>
      <c r="C11" s="95">
        <f t="shared" si="0"/>
        <v>5.7646248072526856</v>
      </c>
      <c r="E11" s="11"/>
      <c r="F11" s="11"/>
      <c r="G11" s="11"/>
      <c r="H11" s="11"/>
      <c r="I11" s="11"/>
      <c r="J11" s="11"/>
    </row>
    <row r="12" spans="1:11" x14ac:dyDescent="0.2">
      <c r="A12" s="96" t="s">
        <v>54</v>
      </c>
      <c r="B12" s="97">
        <v>18306.71</v>
      </c>
      <c r="C12" s="97">
        <f t="shared" si="0"/>
        <v>3.2213711827831655</v>
      </c>
      <c r="E12" s="11"/>
      <c r="F12" s="11"/>
      <c r="G12" s="11"/>
      <c r="H12" s="11"/>
      <c r="I12" s="11"/>
      <c r="J12" s="11"/>
    </row>
    <row r="13" spans="1:11" x14ac:dyDescent="0.2">
      <c r="A13" s="46" t="s">
        <v>79</v>
      </c>
      <c r="F13" s="11"/>
      <c r="G13" s="11"/>
      <c r="H13" s="11"/>
      <c r="I13" s="11"/>
      <c r="J13" s="11"/>
      <c r="K13" s="11"/>
    </row>
    <row r="14" spans="1:11" x14ac:dyDescent="0.2">
      <c r="F14" s="11"/>
      <c r="G14" s="11"/>
      <c r="H14" s="11"/>
      <c r="I14" s="11"/>
      <c r="J14" s="11"/>
      <c r="K14" s="11"/>
    </row>
    <row r="15" spans="1:11" x14ac:dyDescent="0.2">
      <c r="F15" s="11"/>
      <c r="G15" s="11"/>
      <c r="H15" s="11"/>
      <c r="I15" s="11"/>
      <c r="J15" s="11"/>
      <c r="K15" s="11"/>
    </row>
    <row r="16" spans="1:11" x14ac:dyDescent="0.2">
      <c r="F16" s="11"/>
      <c r="G16" s="11"/>
      <c r="H16" s="11"/>
      <c r="I16" s="11"/>
      <c r="J16" s="11"/>
      <c r="K16" s="11"/>
    </row>
    <row r="17" spans="6:11" x14ac:dyDescent="0.2">
      <c r="F17" s="11"/>
      <c r="G17" s="11"/>
      <c r="H17" s="11"/>
      <c r="I17" s="11"/>
      <c r="J17" s="11"/>
      <c r="K17" s="11"/>
    </row>
    <row r="18" spans="6:11" x14ac:dyDescent="0.2">
      <c r="F18" s="11"/>
      <c r="G18" s="11"/>
      <c r="H18" s="11"/>
      <c r="I18" s="11"/>
      <c r="J18" s="11"/>
      <c r="K18" s="11"/>
    </row>
    <row r="19" spans="6:11" x14ac:dyDescent="0.2">
      <c r="F19" s="11"/>
      <c r="G19" s="11"/>
      <c r="H19" s="11"/>
      <c r="I19" s="11"/>
      <c r="J19" s="11"/>
      <c r="K19" s="11"/>
    </row>
    <row r="20" spans="6:11" x14ac:dyDescent="0.2">
      <c r="F20" s="11"/>
      <c r="G20" s="11"/>
      <c r="H20" s="11"/>
      <c r="I20" s="11"/>
      <c r="J20" s="11"/>
      <c r="K20" s="11"/>
    </row>
    <row r="21" spans="6:11" x14ac:dyDescent="0.2">
      <c r="F21" s="11"/>
      <c r="G21" s="11"/>
      <c r="H21" s="11"/>
      <c r="I21" s="11"/>
      <c r="J21" s="11"/>
      <c r="K21" s="11"/>
    </row>
    <row r="22" spans="6:11" x14ac:dyDescent="0.2">
      <c r="F22" s="11"/>
      <c r="G22" s="11"/>
      <c r="H22" s="11"/>
      <c r="I22" s="11"/>
      <c r="J22" s="11"/>
      <c r="K22" s="11"/>
    </row>
    <row r="23" spans="6:11" x14ac:dyDescent="0.2">
      <c r="F23" s="11"/>
      <c r="G23" s="11"/>
      <c r="H23" s="11"/>
      <c r="I23" s="11"/>
      <c r="J23" s="11"/>
      <c r="K23" s="11"/>
    </row>
    <row r="24" spans="6:11" x14ac:dyDescent="0.2">
      <c r="F24" s="11"/>
      <c r="G24" s="11"/>
      <c r="H24" s="11"/>
      <c r="I24" s="11"/>
      <c r="J24" s="11"/>
      <c r="K24" s="11"/>
    </row>
    <row r="25" spans="6:11" x14ac:dyDescent="0.2">
      <c r="F25" s="11"/>
      <c r="G25" s="11"/>
      <c r="H25" s="11"/>
      <c r="I25" s="11"/>
      <c r="J25" s="11"/>
      <c r="K25" s="11"/>
    </row>
    <row r="33" spans="1:1" x14ac:dyDescent="0.2">
      <c r="A33" s="11"/>
    </row>
  </sheetData>
  <sortState xmlns:xlrd2="http://schemas.microsoft.com/office/spreadsheetml/2017/richdata2" ref="A6:B12">
    <sortCondition descending="1" ref="B6:B12"/>
  </sortState>
  <pageMargins left="0.28000000000000003" right="0.11041666666666666" top="0.51" bottom="0.32777777777777778" header="7.3611111111111113E-2" footer="9.0277777777777776E-2"/>
  <pageSetup paperSize="9" scale="80" firstPageNumber="0" orientation="portrait" horizontalDpi="300" verticalDpi="300" r:id="rId1"/>
  <headerFooter alignWithMargins="0">
    <oddHeader>&amp;C&amp;A</oddHeader>
    <oddFooter>&amp;L&amp;Z&amp;F :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20"/>
  <sheetViews>
    <sheetView workbookViewId="0">
      <selection activeCell="A9" sqref="A9"/>
    </sheetView>
  </sheetViews>
  <sheetFormatPr baseColWidth="10" defaultRowHeight="12.75" x14ac:dyDescent="0.2"/>
  <cols>
    <col min="1" max="16384" width="11.42578125" style="31"/>
  </cols>
  <sheetData>
    <row r="1" spans="1:60" x14ac:dyDescent="0.2">
      <c r="A1" s="13" t="s">
        <v>97</v>
      </c>
    </row>
    <row r="2" spans="1:60" x14ac:dyDescent="0.2">
      <c r="A2" s="31" t="s">
        <v>46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</row>
    <row r="3" spans="1:60" x14ac:dyDescent="0.2"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</row>
    <row r="4" spans="1:60" x14ac:dyDescent="0.2">
      <c r="A4" s="49" t="s">
        <v>45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</row>
    <row r="5" spans="1:60" x14ac:dyDescent="0.2">
      <c r="A5" s="50"/>
      <c r="B5" s="51">
        <v>2010</v>
      </c>
      <c r="C5" s="51">
        <v>2011</v>
      </c>
      <c r="D5" s="51">
        <v>2012</v>
      </c>
      <c r="E5" s="51">
        <v>2013</v>
      </c>
      <c r="F5" s="51">
        <v>2014</v>
      </c>
      <c r="G5" s="51">
        <v>2015</v>
      </c>
      <c r="H5" s="51">
        <v>2016</v>
      </c>
      <c r="I5" s="51">
        <v>2017</v>
      </c>
      <c r="J5" s="51">
        <v>2018</v>
      </c>
      <c r="K5" s="51">
        <v>2019</v>
      </c>
      <c r="L5" s="51">
        <v>2020</v>
      </c>
      <c r="M5" s="51">
        <v>2021</v>
      </c>
      <c r="N5" s="51">
        <v>2022</v>
      </c>
      <c r="O5" s="51">
        <v>2023</v>
      </c>
      <c r="P5" s="51">
        <v>2024</v>
      </c>
      <c r="S5" s="52"/>
      <c r="T5" s="48"/>
      <c r="U5" s="52"/>
      <c r="V5" s="53"/>
      <c r="W5" s="52"/>
      <c r="X5" s="54"/>
      <c r="Y5" s="55"/>
      <c r="Z5" s="55"/>
      <c r="AA5" s="52"/>
      <c r="AB5" s="54"/>
      <c r="AC5" s="52"/>
      <c r="AD5" s="52"/>
      <c r="AE5" s="52"/>
      <c r="AF5" s="54"/>
      <c r="AG5" s="52"/>
      <c r="AH5" s="52"/>
      <c r="AI5" s="52"/>
      <c r="AJ5" s="54"/>
      <c r="AK5" s="52"/>
      <c r="AL5" s="52"/>
      <c r="AM5" s="52"/>
      <c r="AN5" s="54"/>
      <c r="AO5" s="52"/>
      <c r="AP5" s="52"/>
      <c r="AQ5" s="52"/>
      <c r="AR5" s="54"/>
      <c r="AS5" s="52"/>
      <c r="AT5" s="52"/>
      <c r="AU5" s="52"/>
      <c r="AV5" s="54"/>
      <c r="AW5" s="52"/>
      <c r="AX5" s="52"/>
      <c r="AY5" s="52"/>
      <c r="AZ5" s="54"/>
      <c r="BA5" s="52"/>
      <c r="BB5" s="52"/>
      <c r="BC5" s="52"/>
      <c r="BD5" s="54"/>
      <c r="BE5" s="52"/>
      <c r="BF5" s="52"/>
      <c r="BG5" s="52"/>
      <c r="BH5" s="54"/>
    </row>
    <row r="6" spans="1:60" x14ac:dyDescent="0.2">
      <c r="A6" s="37" t="s">
        <v>10</v>
      </c>
      <c r="B6" s="56">
        <v>186.13</v>
      </c>
      <c r="C6" s="56">
        <v>181.13</v>
      </c>
      <c r="D6" s="56">
        <v>208.07</v>
      </c>
      <c r="E6" s="56">
        <v>169.3</v>
      </c>
      <c r="F6" s="56">
        <v>144.28</v>
      </c>
      <c r="G6" s="56">
        <v>152.35</v>
      </c>
      <c r="H6" s="56">
        <v>140.72999999999999</v>
      </c>
      <c r="I6" s="56">
        <v>140.53</v>
      </c>
      <c r="J6" s="56">
        <v>169.13546798300584</v>
      </c>
      <c r="K6" s="56">
        <v>150.91999999999999</v>
      </c>
      <c r="L6" s="56">
        <v>176.98</v>
      </c>
      <c r="M6" s="56">
        <v>211.18</v>
      </c>
      <c r="N6" s="56">
        <v>263.7</v>
      </c>
      <c r="O6" s="56">
        <v>189.3</v>
      </c>
      <c r="P6" s="56">
        <v>189.21</v>
      </c>
      <c r="Q6" s="60">
        <f>AVERAGE(B6:P6)</f>
        <v>178.19636453220039</v>
      </c>
      <c r="R6" s="62">
        <f>P6/O6-1</f>
        <v>-4.7543581616482644E-4</v>
      </c>
      <c r="S6" s="52"/>
      <c r="T6" s="48"/>
      <c r="U6" s="52"/>
      <c r="V6" s="53"/>
      <c r="W6" s="52"/>
      <c r="X6" s="54"/>
      <c r="Y6" s="55"/>
      <c r="Z6" s="55"/>
      <c r="AA6" s="52"/>
      <c r="AB6" s="54"/>
      <c r="AC6" s="52"/>
      <c r="AD6" s="52"/>
      <c r="AE6" s="52"/>
      <c r="AF6" s="54"/>
      <c r="AG6" s="52"/>
      <c r="AH6" s="52"/>
      <c r="AI6" s="52"/>
      <c r="AJ6" s="54"/>
      <c r="AK6" s="52"/>
      <c r="AL6" s="52"/>
      <c r="AM6" s="52"/>
      <c r="AN6" s="54"/>
      <c r="AO6" s="57"/>
      <c r="AP6" s="52"/>
      <c r="AQ6" s="52"/>
      <c r="AR6" s="54"/>
      <c r="AS6" s="52"/>
      <c r="AT6" s="52"/>
      <c r="AU6" s="52"/>
      <c r="AV6" s="54"/>
      <c r="AW6" s="52"/>
      <c r="AX6" s="52"/>
      <c r="AY6" s="52"/>
      <c r="AZ6" s="54"/>
      <c r="BA6" s="52"/>
      <c r="BB6" s="52"/>
      <c r="BC6" s="52"/>
      <c r="BD6" s="54"/>
      <c r="BE6" s="52"/>
      <c r="BF6" s="52"/>
      <c r="BG6" s="52"/>
      <c r="BH6" s="54"/>
    </row>
    <row r="7" spans="1:60" x14ac:dyDescent="0.2">
      <c r="A7" s="37" t="s">
        <v>12</v>
      </c>
      <c r="B7" s="56">
        <v>164.77</v>
      </c>
      <c r="C7" s="56">
        <v>171.88</v>
      </c>
      <c r="D7" s="56">
        <v>195.63</v>
      </c>
      <c r="E7" s="56">
        <v>151.77000000000001</v>
      </c>
      <c r="F7" s="56">
        <v>135.85</v>
      </c>
      <c r="G7" s="56">
        <v>139.44999999999999</v>
      </c>
      <c r="H7" s="56">
        <v>115.51</v>
      </c>
      <c r="I7" s="56">
        <v>129.4</v>
      </c>
      <c r="J7" s="56">
        <v>154.27506001027041</v>
      </c>
      <c r="K7" s="56">
        <v>134.46</v>
      </c>
      <c r="L7" s="56">
        <v>155.01</v>
      </c>
      <c r="M7" s="56">
        <v>193.58</v>
      </c>
      <c r="N7" s="56">
        <v>248.2</v>
      </c>
      <c r="O7" s="56">
        <v>173.66</v>
      </c>
      <c r="P7" s="56">
        <v>167.45</v>
      </c>
      <c r="Q7" s="60">
        <f t="shared" ref="Q7:Q8" si="0">AVERAGE(B7:P7)</f>
        <v>162.05967066735133</v>
      </c>
      <c r="R7" s="62">
        <f t="shared" ref="R7:R9" si="1">P7/O7-1</f>
        <v>-3.5759530116319271E-2</v>
      </c>
      <c r="S7" s="52"/>
      <c r="T7" s="48"/>
      <c r="U7" s="52"/>
      <c r="V7" s="53"/>
      <c r="W7" s="52"/>
      <c r="X7" s="54"/>
      <c r="Y7" s="55"/>
      <c r="Z7" s="55"/>
      <c r="AA7" s="52"/>
      <c r="AB7" s="54"/>
      <c r="AC7" s="52"/>
      <c r="AD7" s="52"/>
      <c r="AE7" s="52"/>
      <c r="AF7" s="54"/>
      <c r="AG7" s="52"/>
      <c r="AH7" s="52"/>
      <c r="AI7" s="52"/>
      <c r="AJ7" s="54"/>
      <c r="AK7" s="52"/>
      <c r="AL7" s="52"/>
      <c r="AM7" s="52"/>
      <c r="AN7" s="54"/>
      <c r="AO7" s="52"/>
      <c r="AP7" s="52"/>
      <c r="AQ7" s="52"/>
      <c r="AR7" s="54"/>
      <c r="AS7" s="52"/>
      <c r="AT7" s="52"/>
      <c r="AU7" s="52"/>
      <c r="AV7" s="54"/>
      <c r="AW7" s="52"/>
      <c r="AX7" s="52"/>
      <c r="AY7" s="52"/>
      <c r="AZ7" s="54"/>
      <c r="BA7" s="52"/>
      <c r="BB7" s="52"/>
      <c r="BC7" s="52"/>
      <c r="BD7" s="54"/>
      <c r="BE7" s="52"/>
      <c r="BF7" s="52"/>
      <c r="BG7" s="52"/>
      <c r="BH7" s="54"/>
    </row>
    <row r="8" spans="1:60" x14ac:dyDescent="0.2">
      <c r="A8" s="37" t="s">
        <v>11</v>
      </c>
      <c r="B8" s="56">
        <v>173.22</v>
      </c>
      <c r="C8" s="56">
        <v>155.05000000000001</v>
      </c>
      <c r="D8" s="56">
        <v>175.24</v>
      </c>
      <c r="E8" s="56">
        <v>128.58000000000001</v>
      </c>
      <c r="F8" s="56">
        <v>102.64</v>
      </c>
      <c r="G8" s="56">
        <v>110.58</v>
      </c>
      <c r="H8" s="56">
        <v>131.81</v>
      </c>
      <c r="I8" s="56">
        <v>114.37</v>
      </c>
      <c r="J8" s="56">
        <v>140.31152821513408</v>
      </c>
      <c r="K8" s="56">
        <v>124.95</v>
      </c>
      <c r="L8" s="56">
        <v>150.80000000000001</v>
      </c>
      <c r="M8" s="56">
        <v>194.37</v>
      </c>
      <c r="N8" s="56">
        <v>253.99</v>
      </c>
      <c r="O8" s="56">
        <v>137.32</v>
      </c>
      <c r="P8" s="56">
        <v>129.83000000000001</v>
      </c>
      <c r="Q8" s="60">
        <f t="shared" si="0"/>
        <v>148.20410188100897</v>
      </c>
      <c r="R8" s="62">
        <f t="shared" si="1"/>
        <v>-5.4544130498106469E-2</v>
      </c>
      <c r="S8" s="52"/>
      <c r="T8" s="48"/>
      <c r="U8" s="52"/>
      <c r="V8" s="53"/>
      <c r="W8" s="52"/>
      <c r="X8" s="54"/>
      <c r="Y8" s="55"/>
      <c r="Z8" s="55"/>
      <c r="AA8" s="52"/>
      <c r="AB8" s="54"/>
      <c r="AC8" s="52"/>
      <c r="AD8" s="52"/>
      <c r="AE8" s="52"/>
      <c r="AF8" s="54"/>
      <c r="AG8" s="52"/>
      <c r="AH8" s="52"/>
      <c r="AI8" s="52"/>
      <c r="AJ8" s="54"/>
      <c r="AK8" s="52"/>
      <c r="AL8" s="52"/>
      <c r="AM8" s="52"/>
      <c r="AN8" s="54"/>
      <c r="AO8" s="52"/>
      <c r="AP8" s="52"/>
      <c r="AQ8" s="52"/>
      <c r="AR8" s="54"/>
      <c r="AS8" s="52"/>
      <c r="AT8" s="52"/>
      <c r="AU8" s="52"/>
      <c r="AV8" s="54"/>
      <c r="AW8" s="52"/>
      <c r="AX8" s="52"/>
      <c r="AY8" s="52"/>
      <c r="AZ8" s="54"/>
      <c r="BA8" s="52"/>
      <c r="BB8" s="52"/>
      <c r="BC8" s="52"/>
      <c r="BD8" s="54"/>
      <c r="BE8" s="52"/>
      <c r="BF8" s="52"/>
      <c r="BG8" s="52"/>
      <c r="BH8" s="54"/>
    </row>
    <row r="9" spans="1:60" x14ac:dyDescent="0.2">
      <c r="A9" s="52" t="s">
        <v>47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63">
        <f>AVERAGE(O6:O8)</f>
        <v>166.76000000000002</v>
      </c>
      <c r="P9" s="63">
        <f>AVERAGE(P6:P8)</f>
        <v>162.16333333333333</v>
      </c>
      <c r="Q9" s="48"/>
      <c r="R9" s="62">
        <f t="shared" si="1"/>
        <v>-2.7564563844247325E-2</v>
      </c>
      <c r="S9" s="52"/>
      <c r="T9" s="48"/>
      <c r="U9" s="52"/>
      <c r="V9" s="53"/>
      <c r="W9" s="52"/>
      <c r="X9" s="54"/>
      <c r="Y9" s="55"/>
      <c r="Z9" s="55"/>
      <c r="AA9" s="52"/>
      <c r="AB9" s="54"/>
      <c r="AC9" s="52"/>
      <c r="AD9" s="52"/>
      <c r="AE9" s="52"/>
      <c r="AF9" s="54"/>
      <c r="AG9" s="52"/>
      <c r="AH9" s="52"/>
      <c r="AI9" s="52"/>
      <c r="AJ9" s="54"/>
      <c r="AK9" s="52"/>
      <c r="AL9" s="52"/>
      <c r="AM9" s="52"/>
      <c r="AN9" s="54"/>
      <c r="AO9" s="52"/>
      <c r="AP9" s="52"/>
      <c r="AQ9" s="52"/>
      <c r="AR9" s="54"/>
      <c r="AS9" s="52"/>
      <c r="AT9" s="52"/>
      <c r="AU9" s="52"/>
      <c r="AV9" s="54"/>
      <c r="AW9" s="52"/>
      <c r="AX9" s="52"/>
      <c r="AY9" s="52"/>
      <c r="AZ9" s="54"/>
      <c r="BA9" s="52"/>
      <c r="BB9" s="52"/>
      <c r="BC9" s="52"/>
      <c r="BD9" s="54"/>
      <c r="BE9" s="52"/>
      <c r="BF9" s="52"/>
      <c r="BG9" s="52"/>
      <c r="BH9" s="54"/>
    </row>
    <row r="10" spans="1:60" x14ac:dyDescent="0.2">
      <c r="A10" s="49" t="s">
        <v>44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2"/>
      <c r="T10" s="48"/>
      <c r="U10" s="52"/>
      <c r="V10" s="53"/>
      <c r="W10" s="52"/>
      <c r="X10" s="54"/>
      <c r="Y10" s="55"/>
      <c r="Z10" s="55"/>
      <c r="AA10" s="52"/>
      <c r="AB10" s="54"/>
      <c r="AC10" s="52"/>
      <c r="AD10" s="52"/>
      <c r="AE10" s="52"/>
      <c r="AF10" s="54"/>
      <c r="AG10" s="52"/>
      <c r="AH10" s="52"/>
      <c r="AI10" s="52"/>
      <c r="AJ10" s="54"/>
      <c r="AK10" s="52"/>
      <c r="AL10" s="52"/>
      <c r="AM10" s="52"/>
      <c r="AN10" s="54"/>
      <c r="AO10" s="52"/>
      <c r="AP10" s="52"/>
      <c r="AQ10" s="52"/>
      <c r="AR10" s="54"/>
      <c r="AS10" s="52"/>
      <c r="AT10" s="52"/>
      <c r="AU10" s="52"/>
      <c r="AV10" s="54"/>
      <c r="AW10" s="52"/>
      <c r="AX10" s="52"/>
      <c r="AY10" s="52"/>
      <c r="AZ10" s="54"/>
      <c r="BA10" s="52"/>
      <c r="BB10" s="52"/>
      <c r="BC10" s="52"/>
      <c r="BD10" s="54"/>
      <c r="BE10" s="52"/>
      <c r="BF10" s="52"/>
      <c r="BG10" s="52"/>
      <c r="BH10" s="54"/>
    </row>
    <row r="11" spans="1:60" x14ac:dyDescent="0.2"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</row>
    <row r="12" spans="1:60" x14ac:dyDescent="0.2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</row>
    <row r="13" spans="1:60" x14ac:dyDescent="0.2"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</row>
    <row r="14" spans="1:60" x14ac:dyDescent="0.2"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</row>
    <row r="15" spans="1:60" x14ac:dyDescent="0.2"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</row>
    <row r="16" spans="1:60" x14ac:dyDescent="0.2"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9:60" x14ac:dyDescent="0.2"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</row>
    <row r="18" spans="19:60" x14ac:dyDescent="0.2"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</row>
    <row r="19" spans="19:60" x14ac:dyDescent="0.2"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</row>
    <row r="20" spans="19:60" x14ac:dyDescent="0.2"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2"/>
  <sheetViews>
    <sheetView workbookViewId="0">
      <selection activeCell="H7" sqref="H7"/>
    </sheetView>
  </sheetViews>
  <sheetFormatPr baseColWidth="10" defaultRowHeight="15" x14ac:dyDescent="0.25"/>
  <sheetData>
    <row r="1" spans="1:1" x14ac:dyDescent="0.25">
      <c r="A1" s="13" t="s">
        <v>71</v>
      </c>
    </row>
    <row r="22" spans="1:1" x14ac:dyDescent="0.25">
      <c r="A22" s="36" t="s">
        <v>72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7"/>
  <sheetViews>
    <sheetView zoomScale="90" zoomScaleNormal="90" workbookViewId="0">
      <selection activeCell="F20" sqref="F20"/>
    </sheetView>
  </sheetViews>
  <sheetFormatPr baseColWidth="10" defaultRowHeight="12.75" x14ac:dyDescent="0.2"/>
  <cols>
    <col min="1" max="1" width="7.140625" style="11" customWidth="1"/>
    <col min="2" max="4" width="12.5703125" style="11" customWidth="1"/>
    <col min="5" max="5" width="15" style="11" customWidth="1"/>
    <col min="6" max="16384" width="11.42578125" style="11"/>
  </cols>
  <sheetData>
    <row r="1" spans="1:6" x14ac:dyDescent="0.2">
      <c r="A1" s="3" t="s">
        <v>98</v>
      </c>
      <c r="B1" s="19"/>
    </row>
    <row r="2" spans="1:6" x14ac:dyDescent="0.2">
      <c r="A2" s="11" t="s">
        <v>24</v>
      </c>
    </row>
    <row r="3" spans="1:6" x14ac:dyDescent="0.2">
      <c r="A3" s="9"/>
    </row>
    <row r="4" spans="1:6" x14ac:dyDescent="0.2">
      <c r="A4" s="20" t="s">
        <v>25</v>
      </c>
    </row>
    <row r="5" spans="1:6" x14ac:dyDescent="0.2">
      <c r="A5" s="98" t="s">
        <v>40</v>
      </c>
      <c r="B5" s="98" t="s">
        <v>99</v>
      </c>
      <c r="C5" s="98" t="s">
        <v>33</v>
      </c>
      <c r="D5" s="98" t="s">
        <v>34</v>
      </c>
      <c r="E5" s="99" t="s">
        <v>35</v>
      </c>
      <c r="F5" s="100" t="s">
        <v>21</v>
      </c>
    </row>
    <row r="6" spans="1:6" x14ac:dyDescent="0.2">
      <c r="A6" s="101">
        <v>2014</v>
      </c>
      <c r="B6" s="102">
        <v>2077.9717000000001</v>
      </c>
      <c r="C6" s="102">
        <v>1207.8281000000002</v>
      </c>
      <c r="D6" s="102">
        <v>595.85619999999994</v>
      </c>
      <c r="E6" s="102">
        <v>336.9282</v>
      </c>
      <c r="F6" s="103">
        <v>4218.5842000000002</v>
      </c>
    </row>
    <row r="7" spans="1:6" x14ac:dyDescent="0.2">
      <c r="A7" s="104">
        <v>2015</v>
      </c>
      <c r="B7" s="105">
        <v>2204.4699999999998</v>
      </c>
      <c r="C7" s="105">
        <v>1142.8671000000002</v>
      </c>
      <c r="D7" s="105">
        <v>494.43509999999998</v>
      </c>
      <c r="E7" s="105">
        <v>366.87029999999999</v>
      </c>
      <c r="F7" s="106">
        <v>4208.6424999999999</v>
      </c>
    </row>
    <row r="8" spans="1:6" x14ac:dyDescent="0.2">
      <c r="A8" s="107">
        <v>2016</v>
      </c>
      <c r="B8" s="105">
        <v>2603.1276000000003</v>
      </c>
      <c r="C8" s="105">
        <v>709.21309999999994</v>
      </c>
      <c r="D8" s="105">
        <v>645.71090000000004</v>
      </c>
      <c r="E8" s="105">
        <v>207.4359</v>
      </c>
      <c r="F8" s="106">
        <v>4165.4875000000002</v>
      </c>
    </row>
    <row r="9" spans="1:6" x14ac:dyDescent="0.2">
      <c r="A9" s="104">
        <v>2017</v>
      </c>
      <c r="B9" s="105">
        <v>2556.8068729999995</v>
      </c>
      <c r="C9" s="105">
        <v>629.81302800000003</v>
      </c>
      <c r="D9" s="105">
        <v>863.17253799999992</v>
      </c>
      <c r="E9" s="105">
        <v>190.77335300000001</v>
      </c>
      <c r="F9" s="106">
        <v>4240.5657919999994</v>
      </c>
    </row>
    <row r="10" spans="1:6" x14ac:dyDescent="0.2">
      <c r="A10" s="107">
        <v>2018</v>
      </c>
      <c r="B10" s="105">
        <v>2465.817982</v>
      </c>
      <c r="C10" s="105">
        <v>876.92901399999994</v>
      </c>
      <c r="D10" s="105">
        <v>498.76949000000002</v>
      </c>
      <c r="E10" s="105">
        <v>215.82911800000048</v>
      </c>
      <c r="F10" s="106">
        <v>4057.3456040000005</v>
      </c>
    </row>
    <row r="11" spans="1:6" x14ac:dyDescent="0.2">
      <c r="A11" s="104">
        <v>2019</v>
      </c>
      <c r="B11" s="105">
        <v>2339.3925060000001</v>
      </c>
      <c r="C11" s="105">
        <v>984.78375300000005</v>
      </c>
      <c r="D11" s="105">
        <v>674.01969400000007</v>
      </c>
      <c r="E11" s="105">
        <v>227.41668899999979</v>
      </c>
      <c r="F11" s="106">
        <v>4225.6126420000001</v>
      </c>
    </row>
    <row r="12" spans="1:6" x14ac:dyDescent="0.2">
      <c r="A12" s="107">
        <v>2020</v>
      </c>
      <c r="B12" s="105">
        <v>2214.3906979999997</v>
      </c>
      <c r="C12" s="105">
        <v>912.51415800000007</v>
      </c>
      <c r="D12" s="105">
        <v>859.45461799999998</v>
      </c>
      <c r="E12" s="105">
        <v>208.07092299999996</v>
      </c>
      <c r="F12" s="106">
        <v>4194.4303970000001</v>
      </c>
    </row>
    <row r="13" spans="1:6" x14ac:dyDescent="0.2">
      <c r="A13" s="107">
        <v>2021</v>
      </c>
      <c r="B13" s="105">
        <v>2238.4404</v>
      </c>
      <c r="C13" s="105">
        <v>976.89589999999998</v>
      </c>
      <c r="D13" s="105">
        <v>627.01780000000008</v>
      </c>
      <c r="E13" s="105">
        <v>191.29238000000001</v>
      </c>
      <c r="F13" s="106">
        <v>4033.6464799999999</v>
      </c>
    </row>
    <row r="14" spans="1:6" x14ac:dyDescent="0.2">
      <c r="A14" s="107">
        <v>2022</v>
      </c>
      <c r="B14" s="105">
        <v>2020.7906</v>
      </c>
      <c r="C14" s="105">
        <v>922.70809999999994</v>
      </c>
      <c r="D14" s="105">
        <v>524.66300000000001</v>
      </c>
      <c r="E14" s="105">
        <v>291.45469999999938</v>
      </c>
      <c r="F14" s="106">
        <v>3759.6163999999994</v>
      </c>
    </row>
    <row r="15" spans="1:6" x14ac:dyDescent="0.2">
      <c r="A15" s="107">
        <v>2023</v>
      </c>
      <c r="B15" s="105">
        <v>2164.2162999999996</v>
      </c>
      <c r="C15" s="105">
        <v>749.34420000000011</v>
      </c>
      <c r="D15" s="105">
        <v>586.45879999999988</v>
      </c>
      <c r="E15" s="105">
        <v>237.22710000000018</v>
      </c>
      <c r="F15" s="106">
        <v>3737.2463999999995</v>
      </c>
    </row>
    <row r="16" spans="1:6" x14ac:dyDescent="0.2">
      <c r="A16" s="108">
        <v>2024</v>
      </c>
      <c r="B16" s="108">
        <v>2016.4953939999998</v>
      </c>
      <c r="C16" s="108">
        <v>932.72124299999984</v>
      </c>
      <c r="D16" s="108">
        <v>505.126349</v>
      </c>
      <c r="E16" s="108">
        <v>203.20599999999999</v>
      </c>
      <c r="F16" s="109">
        <v>3657.5489859999998</v>
      </c>
    </row>
    <row r="17" spans="1:1" x14ac:dyDescent="0.2">
      <c r="A17" s="38" t="s">
        <v>26</v>
      </c>
    </row>
  </sheetData>
  <sheetProtection selectLockedCells="1" selectUnlockedCells="1"/>
  <pageMargins left="0.28000000000000003" right="0.11041666666666666" top="0.51" bottom="0.32777777777777778" header="7.3611111111111113E-2" footer="9.0277777777777776E-2"/>
  <pageSetup paperSize="9" scale="79" firstPageNumber="0" orientation="landscape" r:id="rId1"/>
  <headerFooter alignWithMargins="0">
    <oddHeader>&amp;C&amp;A</oddHeader>
    <oddFooter>&amp;L&amp;Z&amp;F :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5"/>
  <sheetViews>
    <sheetView zoomScaleNormal="100" workbookViewId="0">
      <selection activeCell="D8" sqref="D8"/>
    </sheetView>
  </sheetViews>
  <sheetFormatPr baseColWidth="10" defaultRowHeight="12.75" x14ac:dyDescent="0.2"/>
  <cols>
    <col min="1" max="1" width="31.140625" style="11" customWidth="1"/>
    <col min="2" max="3" width="12.85546875" style="11" customWidth="1"/>
    <col min="4" max="4" width="21.85546875" style="11" bestFit="1" customWidth="1"/>
    <col min="5" max="5" width="20.5703125" style="11" customWidth="1"/>
    <col min="6" max="6" width="25" style="11" customWidth="1"/>
    <col min="7" max="7" width="11.42578125" style="11" bestFit="1" customWidth="1"/>
    <col min="8" max="8" width="13" style="11" customWidth="1"/>
    <col min="9" max="16384" width="11.42578125" style="11"/>
  </cols>
  <sheetData>
    <row r="1" spans="1:6" x14ac:dyDescent="0.2">
      <c r="A1" s="21" t="s">
        <v>100</v>
      </c>
    </row>
    <row r="2" spans="1:6" x14ac:dyDescent="0.2">
      <c r="A2" s="43" t="s">
        <v>73</v>
      </c>
      <c r="B2" s="58"/>
      <c r="C2" s="58"/>
      <c r="D2" s="58"/>
      <c r="E2" s="58"/>
      <c r="F2" s="58"/>
    </row>
    <row r="3" spans="1:6" x14ac:dyDescent="0.2">
      <c r="A3" s="22"/>
      <c r="B3" s="58"/>
      <c r="C3" s="58"/>
      <c r="D3" s="58"/>
      <c r="E3" s="58"/>
      <c r="F3" s="58"/>
    </row>
    <row r="4" spans="1:6" x14ac:dyDescent="0.2">
      <c r="A4" s="39" t="s">
        <v>25</v>
      </c>
      <c r="B4" s="58"/>
      <c r="C4" s="58"/>
      <c r="D4" s="58"/>
      <c r="E4" s="58"/>
      <c r="F4" s="58"/>
    </row>
    <row r="5" spans="1:6" ht="46.5" customHeight="1" x14ac:dyDescent="0.2">
      <c r="A5" s="5" t="s">
        <v>27</v>
      </c>
      <c r="B5" s="40">
        <v>2010</v>
      </c>
      <c r="C5" s="6">
        <v>2024</v>
      </c>
      <c r="D5" s="40" t="s">
        <v>101</v>
      </c>
      <c r="F5" s="58"/>
    </row>
    <row r="6" spans="1:6" x14ac:dyDescent="0.2">
      <c r="A6" s="110" t="s">
        <v>69</v>
      </c>
      <c r="B6" s="111">
        <v>1638</v>
      </c>
      <c r="C6" s="112">
        <v>1378</v>
      </c>
      <c r="D6" s="113">
        <v>-0.18</v>
      </c>
      <c r="F6" s="58"/>
    </row>
    <row r="7" spans="1:6" x14ac:dyDescent="0.2">
      <c r="A7" s="114" t="s">
        <v>33</v>
      </c>
      <c r="B7" s="115">
        <v>492</v>
      </c>
      <c r="C7" s="116">
        <v>711</v>
      </c>
      <c r="D7" s="117">
        <v>-0.03</v>
      </c>
      <c r="F7" s="58"/>
    </row>
    <row r="8" spans="1:6" x14ac:dyDescent="0.2">
      <c r="A8" s="114" t="s">
        <v>34</v>
      </c>
      <c r="B8" s="118">
        <v>302</v>
      </c>
      <c r="C8" s="119">
        <v>393</v>
      </c>
      <c r="D8" s="117">
        <v>-0.06</v>
      </c>
      <c r="F8" s="58"/>
    </row>
    <row r="9" spans="1:6" x14ac:dyDescent="0.2">
      <c r="A9" s="114" t="s">
        <v>35</v>
      </c>
      <c r="B9" s="118">
        <v>264</v>
      </c>
      <c r="C9" s="119">
        <f>('Figure 10'!B8+'Figure 10'!B9)/1000</f>
        <v>155.5369</v>
      </c>
      <c r="D9" s="117">
        <v>-0.23</v>
      </c>
      <c r="F9" s="58"/>
    </row>
    <row r="10" spans="1:6" x14ac:dyDescent="0.2">
      <c r="A10" s="120" t="s">
        <v>36</v>
      </c>
      <c r="B10" s="121">
        <v>2697</v>
      </c>
      <c r="C10" s="122">
        <f>'Figure 10'!B10/1000</f>
        <v>2637.6804999999995</v>
      </c>
      <c r="D10" s="123">
        <v>-0.13</v>
      </c>
      <c r="F10" s="58"/>
    </row>
    <row r="11" spans="1:6" x14ac:dyDescent="0.2">
      <c r="A11" s="43" t="s">
        <v>74</v>
      </c>
      <c r="B11" s="58"/>
      <c r="C11" s="58"/>
      <c r="D11" s="58"/>
      <c r="E11" s="58"/>
      <c r="F11" s="58"/>
    </row>
    <row r="12" spans="1:6" x14ac:dyDescent="0.2">
      <c r="A12" s="59" t="s">
        <v>28</v>
      </c>
      <c r="B12" s="58"/>
      <c r="C12" s="58"/>
      <c r="D12" s="58"/>
      <c r="E12" s="58"/>
      <c r="F12" s="58"/>
    </row>
    <row r="13" spans="1:6" x14ac:dyDescent="0.2">
      <c r="A13" s="22"/>
      <c r="B13" s="58"/>
      <c r="C13" s="58"/>
      <c r="D13" s="58"/>
      <c r="E13" s="58"/>
      <c r="F13" s="58"/>
    </row>
    <row r="14" spans="1:6" x14ac:dyDescent="0.2">
      <c r="A14" s="22"/>
      <c r="B14" s="58"/>
      <c r="C14" s="58"/>
      <c r="D14" s="58"/>
      <c r="E14" s="58"/>
      <c r="F14" s="58"/>
    </row>
    <row r="15" spans="1:6" s="19" customFormat="1" x14ac:dyDescent="0.2"/>
    <row r="22" spans="1:6" s="19" customFormat="1" x14ac:dyDescent="0.2">
      <c r="A22" s="58"/>
      <c r="B22" s="58"/>
      <c r="C22" s="58"/>
      <c r="D22" s="58"/>
      <c r="E22" s="58"/>
      <c r="F22" s="58"/>
    </row>
    <row r="23" spans="1:6" x14ac:dyDescent="0.2">
      <c r="A23" s="59"/>
      <c r="B23" s="31"/>
      <c r="C23" s="31"/>
      <c r="D23" s="31"/>
      <c r="E23" s="31"/>
      <c r="F23" s="31"/>
    </row>
    <row r="24" spans="1:6" x14ac:dyDescent="0.2">
      <c r="A24" s="38"/>
      <c r="B24" s="30"/>
    </row>
    <row r="25" spans="1:6" x14ac:dyDescent="0.2">
      <c r="B25" s="30"/>
    </row>
  </sheetData>
  <pageMargins left="0.28000000000000003" right="0.11041666666666666" top="0.51" bottom="0.32777777777777778" header="7.3611111111111113E-2" footer="9.0277777777777776E-2"/>
  <pageSetup paperSize="9" scale="60" firstPageNumber="0" orientation="landscape" r:id="rId1"/>
  <headerFooter alignWithMargins="0">
    <oddHeader>&amp;C&amp;A</oddHeader>
    <oddFooter>&amp;L&amp;Z&amp;F :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</vt:i4>
      </vt:variant>
    </vt:vector>
  </HeadingPairs>
  <TitlesOfParts>
    <vt:vector size="15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données complémentaires 1</vt:lpstr>
      <vt:lpstr>'Figure 12'!Zone_d_impression</vt:lpstr>
      <vt:lpstr>'Figure 8'!Zone_d_impression</vt:lpstr>
    </vt:vector>
  </TitlesOfParts>
  <Company>DRAAF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LE-LAIN</dc:creator>
  <cp:lastModifiedBy>Sebastien SAMYN</cp:lastModifiedBy>
  <dcterms:created xsi:type="dcterms:W3CDTF">2025-03-26T15:05:17Z</dcterms:created>
  <dcterms:modified xsi:type="dcterms:W3CDTF">2026-04-02T08:32:24Z</dcterms:modified>
</cp:coreProperties>
</file>