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9_ETUDES_DIFFUSION\11_Series_chronologiques\11_Donnees_economiques\01_Rica\"/>
    </mc:Choice>
  </mc:AlternateContent>
  <bookViews>
    <workbookView xWindow="360" yWindow="45" windowWidth="21315" windowHeight="13350" firstSheet="21" activeTab="32"/>
  </bookViews>
  <sheets>
    <sheet name="1990" sheetId="3" r:id="rId1"/>
    <sheet name="1992" sheetId="4" r:id="rId2"/>
    <sheet name="1993" sheetId="5" r:id="rId3"/>
    <sheet name="1994" sheetId="6" r:id="rId4"/>
    <sheet name="1995" sheetId="7" r:id="rId5"/>
    <sheet name="1996" sheetId="24" r:id="rId6"/>
    <sheet name="1997" sheetId="25" r:id="rId7"/>
    <sheet name="1998" sheetId="26" r:id="rId8"/>
    <sheet name="1999" sheetId="27" r:id="rId9"/>
    <sheet name="2000" sheetId="28" r:id="rId10"/>
    <sheet name="2001" sheetId="29" r:id="rId11"/>
    <sheet name="2002" sheetId="8" r:id="rId12"/>
    <sheet name="2003" sheetId="9" r:id="rId13"/>
    <sheet name="2004" sheetId="10" r:id="rId14"/>
    <sheet name="2005" sheetId="11" r:id="rId15"/>
    <sheet name="2006" sheetId="12" r:id="rId16"/>
    <sheet name="2007" sheetId="13" r:id="rId17"/>
    <sheet name="2008" sheetId="14" r:id="rId18"/>
    <sheet name="2009" sheetId="15" r:id="rId19"/>
    <sheet name="2010" sheetId="17" r:id="rId20"/>
    <sheet name="2011" sheetId="18" r:id="rId21"/>
    <sheet name="2012" sheetId="19" r:id="rId22"/>
    <sheet name="2013" sheetId="20" r:id="rId23"/>
    <sheet name="2014" sheetId="21" r:id="rId24"/>
    <sheet name="2015" sheetId="22" r:id="rId25"/>
    <sheet name="2016" sheetId="36" r:id="rId26"/>
    <sheet name="2017" sheetId="37" r:id="rId27"/>
    <sheet name="2018" sheetId="38" r:id="rId28"/>
    <sheet name="2019" sheetId="39" r:id="rId29"/>
    <sheet name="2020" sheetId="40" r:id="rId30"/>
    <sheet name="2021" sheetId="41" r:id="rId31"/>
    <sheet name="2022" sheetId="42" r:id="rId32"/>
    <sheet name="2023" sheetId="43" r:id="rId33"/>
    <sheet name="Pour_en_savoir_plus" sheetId="23" r:id="rId34"/>
  </sheets>
  <definedNames>
    <definedName name="_xlnm.Print_Area" localSheetId="26">'2017'!$A$1:$G$47</definedName>
  </definedNames>
  <calcPr calcId="162913"/>
</workbook>
</file>

<file path=xl/calcChain.xml><?xml version="1.0" encoding="utf-8"?>
<calcChain xmlns="http://schemas.openxmlformats.org/spreadsheetml/2006/main">
  <c r="G44" i="43" l="1"/>
  <c r="F44" i="43"/>
  <c r="F45" i="43" s="1"/>
  <c r="E44" i="43"/>
  <c r="E45" i="43" s="1"/>
  <c r="D44" i="43"/>
  <c r="D45" i="43" s="1"/>
  <c r="C44" i="43"/>
  <c r="C45" i="43" s="1"/>
  <c r="B44" i="43"/>
  <c r="B45" i="43" s="1"/>
  <c r="G45" i="42"/>
  <c r="G44" i="42"/>
  <c r="F44" i="42"/>
  <c r="F45" i="42"/>
  <c r="E44" i="42"/>
  <c r="E45" i="42"/>
  <c r="D44" i="42"/>
  <c r="D45" i="42"/>
  <c r="C44" i="42"/>
  <c r="C45" i="42" s="1"/>
  <c r="B44" i="42"/>
  <c r="B45" i="42"/>
  <c r="G42" i="42"/>
  <c r="F42" i="42"/>
  <c r="E42" i="42"/>
  <c r="D42" i="42"/>
  <c r="C42" i="42"/>
  <c r="B42" i="42"/>
  <c r="G41" i="42"/>
  <c r="G40" i="42"/>
  <c r="G39" i="42"/>
  <c r="G37" i="42"/>
  <c r="G36" i="42"/>
  <c r="G35" i="42"/>
  <c r="G33" i="42"/>
  <c r="G32" i="42"/>
  <c r="G31" i="42"/>
  <c r="G30" i="42"/>
  <c r="G29" i="42"/>
  <c r="G27" i="42"/>
  <c r="G26" i="42"/>
  <c r="G25" i="42"/>
  <c r="G24" i="42"/>
  <c r="G23" i="42"/>
  <c r="G20" i="42"/>
  <c r="G19" i="42"/>
  <c r="G18" i="42"/>
  <c r="G17" i="42"/>
  <c r="G16" i="42"/>
  <c r="G15" i="42"/>
  <c r="G14" i="42"/>
  <c r="G13" i="42"/>
  <c r="G45" i="43" l="1"/>
</calcChain>
</file>

<file path=xl/sharedStrings.xml><?xml version="1.0" encoding="utf-8"?>
<sst xmlns="http://schemas.openxmlformats.org/spreadsheetml/2006/main" count="1664" uniqueCount="267">
  <si>
    <t>Draaf Bretagne - Srise</t>
  </si>
  <si>
    <t>Rennes le 30 octobre 2018</t>
  </si>
  <si>
    <t>Granivores</t>
  </si>
  <si>
    <t>Nombre d'exploitations représentées</t>
  </si>
  <si>
    <t>Caractéristiques physiques</t>
  </si>
  <si>
    <t>Superficie Agricole Utilisée en ha</t>
  </si>
  <si>
    <t>dont SAU en fermage</t>
  </si>
  <si>
    <t>Vaches laitières</t>
  </si>
  <si>
    <t>Truies</t>
  </si>
  <si>
    <t>Porcs à l'engrais</t>
  </si>
  <si>
    <t>Volailles</t>
  </si>
  <si>
    <t>Nombre d'UTA</t>
  </si>
  <si>
    <t>Fonds de roulement net</t>
  </si>
  <si>
    <t>Autofinancement</t>
  </si>
  <si>
    <t>Actif immobilisé</t>
  </si>
  <si>
    <t>dont capital d'exploitation</t>
  </si>
  <si>
    <t>Actif circulant</t>
  </si>
  <si>
    <t>dont stocks</t>
  </si>
  <si>
    <t>Capitaux propres</t>
  </si>
  <si>
    <t>Endettement total</t>
  </si>
  <si>
    <t>Production Nette des Achats d'Animaux</t>
  </si>
  <si>
    <t>Financement et éléments du bilan (milliers d'€)</t>
  </si>
  <si>
    <t>Soldes intermédiaires de gestion (milliers d'€)</t>
  </si>
  <si>
    <t>+ rabais remises ristournes obtenus</t>
  </si>
  <si>
    <t>- approvisionnements</t>
  </si>
  <si>
    <t>- autres charges externes</t>
  </si>
  <si>
    <t>= Valeur Ajoutée hors fermage</t>
  </si>
  <si>
    <t>+ remboursement forfaitaire de TVA</t>
  </si>
  <si>
    <t>+ subvent. d'exploit. indemn. d'assurance</t>
  </si>
  <si>
    <t>- fermages</t>
  </si>
  <si>
    <t>- impôts et taxes</t>
  </si>
  <si>
    <t>- charges de personnel</t>
  </si>
  <si>
    <t>= Excédent brut d'exploitation</t>
  </si>
  <si>
    <t>+ transfert de charges produits de gestion</t>
  </si>
  <si>
    <t>- amortissements</t>
  </si>
  <si>
    <t>= Résultat d'exploitation</t>
  </si>
  <si>
    <t>+ produits financiers</t>
  </si>
  <si>
    <t>- charges financières</t>
  </si>
  <si>
    <t>= Résultat Courant Avant Impôts</t>
  </si>
  <si>
    <t>e : nombre d'animaux inférieur à 5</t>
  </si>
  <si>
    <t>Résultats 2002 pour quelques systèmes de production (OTEX)</t>
  </si>
  <si>
    <t>Marge Brute Standard en ha équivalent-blé</t>
  </si>
  <si>
    <t>MBS en ha équivalent-blé</t>
  </si>
  <si>
    <t>Grandes cultures et herbivores</t>
  </si>
  <si>
    <t>Résultats 2003 pour quelques systèmes de production (OTEX)</t>
  </si>
  <si>
    <t>Résultats 2004 pour quelques systèmes de production (OTEX)</t>
  </si>
  <si>
    <t>Résultats 2005 pour quelques systèmes de production (OTEX)</t>
  </si>
  <si>
    <t>- loyers et fermages</t>
  </si>
  <si>
    <t>e</t>
  </si>
  <si>
    <t>Grandes cultures</t>
  </si>
  <si>
    <t>Bovins Lait</t>
  </si>
  <si>
    <t>Polyélevage granivores</t>
  </si>
  <si>
    <t>Toutes exploitations</t>
  </si>
  <si>
    <t>Herbivores agriculture</t>
  </si>
  <si>
    <t>Résultats 2006 pour quelques systèmes de production (OTEX)</t>
  </si>
  <si>
    <t>e : nombre d'animaux inférieur à 10</t>
  </si>
  <si>
    <t>Résultat Courant Avant Impôts</t>
  </si>
  <si>
    <t>par unité de travail non salarié</t>
  </si>
  <si>
    <t>Exploitations spécialisées porcines</t>
  </si>
  <si>
    <t>Nombre d'UTANS</t>
  </si>
  <si>
    <t>Résultats 2007 pour quelques systèmes de production (OTEX)</t>
  </si>
  <si>
    <t>Polyélevage herbivores</t>
  </si>
  <si>
    <t>Résultats 2008 pour quelques systèmes de production (OTEX)</t>
  </si>
  <si>
    <t>Source : AGRESTE - DRAAF Bretagne - Réseau d'information comptable agricole</t>
  </si>
  <si>
    <t xml:space="preserve">Revenu disponible </t>
  </si>
  <si>
    <t>Nombre d'exploitations  représentées</t>
  </si>
  <si>
    <t>Par unité de travail non salarié</t>
  </si>
  <si>
    <t>- Résultat Courant Avant Impôts (RCAI)</t>
  </si>
  <si>
    <t>- Revenu disponible</t>
  </si>
  <si>
    <t>Résultats 2009 pour quelques systèmes de production (OTEX)</t>
  </si>
  <si>
    <t>ε</t>
  </si>
  <si>
    <t>ε : nombre d'animaux inférieur à 10</t>
  </si>
  <si>
    <t>Cultures générales</t>
  </si>
  <si>
    <t>Polyélevage Polyculture</t>
  </si>
  <si>
    <t>Source : Agreste, Draaf Bretagne, Rica</t>
  </si>
  <si>
    <t>Volailles de chair</t>
  </si>
  <si>
    <t>Résultats 2010 pour quelques systèmes de production (OTEX)</t>
  </si>
  <si>
    <t>Résultats 2011 pour quelques systèmes de production (OTEX)</t>
  </si>
  <si>
    <t>Résultats 2012 pour quelques systèmes de production (OTEX)</t>
  </si>
  <si>
    <t>Résultats 2013 pour quelques systèmes de production (OTEX)</t>
  </si>
  <si>
    <t xml:space="preserve">     dont SAU en fermage</t>
  </si>
  <si>
    <t xml:space="preserve">     dont capital d'exploitation</t>
  </si>
  <si>
    <t xml:space="preserve">     dont stocks</t>
  </si>
  <si>
    <t>ͽ</t>
  </si>
  <si>
    <t>ͽ : nombre d'animaux inférieur à 10</t>
  </si>
  <si>
    <t>Source : Agreste, Draaf Bretagne , réseau d'information comptable agricole</t>
  </si>
  <si>
    <t>Exploitations porcines</t>
  </si>
  <si>
    <t>Résultats 2014 pour quelques systèmes de production (OTEX)</t>
  </si>
  <si>
    <t>caractéristiques physiques</t>
  </si>
  <si>
    <t>Nombre d’exploitations représentées</t>
  </si>
  <si>
    <t xml:space="preserve">   dont SAU en fermage </t>
  </si>
  <si>
    <t>Porcs</t>
  </si>
  <si>
    <t>Nombre d'Utans</t>
  </si>
  <si>
    <t xml:space="preserve">Actifs immobilisés </t>
  </si>
  <si>
    <t xml:space="preserve">   dont capital d'exploitation</t>
  </si>
  <si>
    <t xml:space="preserve">Actifs circulants </t>
  </si>
  <si>
    <t xml:space="preserve">   dont stocks</t>
  </si>
  <si>
    <t>Production ( nette des achats animaux)</t>
  </si>
  <si>
    <t xml:space="preserve"> + rabais, remises, ristournes obtenus</t>
  </si>
  <si>
    <t>+ remboursement forfaitaire TVA</t>
  </si>
  <si>
    <t>+ subvent. d'exploit. Indemn. d'assurance</t>
  </si>
  <si>
    <t>+ transferts de charges produits de gestion</t>
  </si>
  <si>
    <t>-  amortissements</t>
  </si>
  <si>
    <t>Source : Agreste, Draaf Bretagne, réseau d'information comptable agricole</t>
  </si>
  <si>
    <t>Surface agricole utilisée (en ha)</t>
  </si>
  <si>
    <t>Financement et éléments du bilan (millier d'€)</t>
  </si>
  <si>
    <t>Soldes intermédiaires de gestion (millier d'€)</t>
  </si>
  <si>
    <t>= Valeur ajoutée hors fermage (millier d'€)</t>
  </si>
  <si>
    <t>= Excédent brut d'exploitation (millier d'€)</t>
  </si>
  <si>
    <t>= Résultat d'exploitation (millier d'€)</t>
  </si>
  <si>
    <t>= Résultat Courant Avant Impôt (RCAI) (millier d'€)</t>
  </si>
  <si>
    <t>RCAI (millier d'€)</t>
  </si>
  <si>
    <t>Revenu disponible (millier d'€)</t>
  </si>
  <si>
    <t>Résultats 2015 pour quelques systèmes de production (OTEX)</t>
  </si>
  <si>
    <t>Revenu disponible</t>
  </si>
  <si>
    <t>Site internet de la Draaf Bretagne</t>
  </si>
  <si>
    <t>Résultats 1990 pour quelques systèmes de production (OTEX)</t>
  </si>
  <si>
    <t>Granivores - Herbivores</t>
  </si>
  <si>
    <t>-</t>
  </si>
  <si>
    <t>Financement et éléments du bilan (KF)</t>
  </si>
  <si>
    <t>Soldes intermédiaires de gestion (milliers d'KF)</t>
  </si>
  <si>
    <t>Capacité d'Autofinancement</t>
  </si>
  <si>
    <t>= Valeur Ajoutée</t>
  </si>
  <si>
    <t>Unités : 1 000 F</t>
  </si>
  <si>
    <t>Résultats 1992 pour quelques systèmes de production (OTEX)</t>
  </si>
  <si>
    <t>Résultats 1993 pour quelques systèmes de production (OTEX)</t>
  </si>
  <si>
    <t>-34,6</t>
  </si>
  <si>
    <t>Résultats 1994 pour quelques systèmes de production (OTEX)</t>
  </si>
  <si>
    <t>Résultats 1998 pour quelques systèmes de production (OTEX)</t>
  </si>
  <si>
    <t>Résultats 1997 pour quelques systèmes de production (OTEX)</t>
  </si>
  <si>
    <t>Résultats 1996 pour quelques systèmes de production (OTEX)</t>
  </si>
  <si>
    <t>Résultats 1995 pour quelques systèmes de production (OTEX)</t>
  </si>
  <si>
    <t>-69,4</t>
  </si>
  <si>
    <t>-42,6</t>
  </si>
  <si>
    <t>Résultats 1999 pour quelques systèmes de production (OTEX)</t>
  </si>
  <si>
    <t>Unités : 1 000 euros (€)</t>
  </si>
  <si>
    <t>Résultats 2000 pour quelques systèmes de production (OTEX)</t>
  </si>
  <si>
    <t>Résultats 2001 pour quelques systèmes de production (OTEX)</t>
  </si>
  <si>
    <t>Cultures générales ( autres grandes cultures)</t>
  </si>
  <si>
    <t>Bovins lait</t>
  </si>
  <si>
    <t>Porcins</t>
  </si>
  <si>
    <t xml:space="preserve">Volailles de chair </t>
  </si>
  <si>
    <t>Polyculture, polyélevage</t>
  </si>
  <si>
    <t>nombre d’exploitations représentées</t>
  </si>
  <si>
    <t>SAU : Surface agricole utilisée (en ha)</t>
  </si>
  <si>
    <t>Dont : Surface en fermage (en ha)</t>
  </si>
  <si>
    <t>Effectif vaches laitières</t>
  </si>
  <si>
    <t>Effectif porcins</t>
  </si>
  <si>
    <t>Effectif volailles</t>
  </si>
  <si>
    <t>UTA (unité de travail annuel) totales</t>
  </si>
  <si>
    <t>Dont : UTA non salariée</t>
  </si>
  <si>
    <t>Financement et éléments du bilan (€)</t>
  </si>
  <si>
    <t>Actifs immobilisés (fin ex)</t>
  </si>
  <si>
    <t>Capital d'exploitation</t>
  </si>
  <si>
    <t>Actifs circulants (fin ex)</t>
  </si>
  <si>
    <t>Ensemble des stocks</t>
  </si>
  <si>
    <t>Total capitaux propres (fin ex)</t>
  </si>
  <si>
    <t>Ensemble des dettes LMT et CT (fin ex)</t>
  </si>
  <si>
    <t>Soldes intermédiaires de gestion (en €)</t>
  </si>
  <si>
    <t>Production de l'exercice</t>
  </si>
  <si>
    <t>+Rabais, ristournes, remises obtenus</t>
  </si>
  <si>
    <t>-Approvisionnement (charge réelle)</t>
  </si>
  <si>
    <t>-Autres Achats et Charges Externes</t>
  </si>
  <si>
    <t>'= '  Valeur Ajoutée hors Fermages</t>
  </si>
  <si>
    <t>Remboursement forfaitaire TVA</t>
  </si>
  <si>
    <t>+ Subventions et Indemnités d'Assurance</t>
  </si>
  <si>
    <t>- Loyers, fermages, métayages (charges)</t>
  </si>
  <si>
    <t>- Ensemble des impôts et taxes</t>
  </si>
  <si>
    <t>- Charges de Personnel</t>
  </si>
  <si>
    <t>'=' Excédent brut d'exploitation</t>
  </si>
  <si>
    <t>+ Transferts de charges et autres produits</t>
  </si>
  <si>
    <t>- Dotation aux amortissements</t>
  </si>
  <si>
    <t>‘=’ Résultat d'exploitation</t>
  </si>
  <si>
    <t>+ Produits financiers</t>
  </si>
  <si>
    <t>- Charges financières</t>
  </si>
  <si>
    <t>' ='Résultat courant avant impôt</t>
  </si>
  <si>
    <t>Par unité de travail non salarié :</t>
  </si>
  <si>
    <t>Revenu disponible (€)</t>
  </si>
  <si>
    <t>Toutes OTEX</t>
  </si>
  <si>
    <t>Surface en fermage (en ha)</t>
  </si>
  <si>
    <t>UTA non salariée</t>
  </si>
  <si>
    <t>Rabais, ristournes, remises obtenus</t>
  </si>
  <si>
    <t>Approvisionnement (charge réelle)</t>
  </si>
  <si>
    <t>Autres Achats et Charges Externes</t>
  </si>
  <si>
    <t>='Valeur Ajoutée hors Fermages</t>
  </si>
  <si>
    <t>Subventions et Indemnités d'Assurance</t>
  </si>
  <si>
    <t>Loyers, fermages, métayages (charges)</t>
  </si>
  <si>
    <t>Ensemble des impôts et taxes</t>
  </si>
  <si>
    <t>Charges de Personnel</t>
  </si>
  <si>
    <t>=' Excédent brut d'exploitation</t>
  </si>
  <si>
    <t>Transferts de charges et autres produits</t>
  </si>
  <si>
    <t>Dotation aux amortissements</t>
  </si>
  <si>
    <t>Résultat d'exploitation</t>
  </si>
  <si>
    <t>Produits financiers</t>
  </si>
  <si>
    <t>Charges financières</t>
  </si>
  <si>
    <t>Résultat courant</t>
  </si>
  <si>
    <t>Charges sociales de l'exploitant</t>
  </si>
  <si>
    <t>Remboursements en capital emprunts à LMT</t>
  </si>
  <si>
    <t>Total dettes</t>
  </si>
  <si>
    <t>Revenue disponibe/UTANS</t>
  </si>
  <si>
    <t xml:space="preserve"> Taux endettement</t>
  </si>
  <si>
    <t xml:space="preserve">Caractéristiques physiques </t>
  </si>
  <si>
    <t>Surface en fermage (en hectares)</t>
  </si>
  <si>
    <t>Effectif truies mères</t>
  </si>
  <si>
    <t>Effectif porcs engrais</t>
  </si>
  <si>
    <t xml:space="preserve">Total capitaux propres </t>
  </si>
  <si>
    <t xml:space="preserve">Ensemble des dettes LMT et CT </t>
  </si>
  <si>
    <t>Solde intermédiaires de gestion (€)</t>
  </si>
  <si>
    <t>Total charges</t>
  </si>
  <si>
    <t>Valeur Ajoutée hors Fermages</t>
  </si>
  <si>
    <t>Excédent brut d'exploitation</t>
  </si>
  <si>
    <t>RCAI/UTANS</t>
  </si>
  <si>
    <t>Revenu par UTA non salariée</t>
  </si>
  <si>
    <t>RICA 2018</t>
  </si>
  <si>
    <t>nombre d'exploitations représentées</t>
  </si>
  <si>
    <t>RICA 2019</t>
  </si>
  <si>
    <t>SAU : Surface agricole utilisée (en hectares)</t>
  </si>
  <si>
    <t>Ensemble des dettes LMT et CT</t>
  </si>
  <si>
    <t>Revenu disponible par UTA non salariée</t>
  </si>
  <si>
    <t>RICA 2020</t>
  </si>
  <si>
    <t>RICA 2021</t>
  </si>
  <si>
    <t>https://draaf.bretagne.agriculture.gouv.fr/comptes-de-l-agriculture-revenus-agricoles-r90.html</t>
  </si>
  <si>
    <t>Agreste, le site national de la statistique agricole</t>
  </si>
  <si>
    <t>Accès à l'Aide en ligne des tableaux multidimensionnels</t>
  </si>
  <si>
    <t>Source, définitions, méthode</t>
  </si>
  <si>
    <t>Mise à jour le 30/04/2024</t>
  </si>
  <si>
    <t>RICA 2022</t>
  </si>
  <si>
    <t>Superficie Agricole Utilisée (en ha)</t>
  </si>
  <si>
    <t>Porcs à l’engraissement               Effectif moyen</t>
  </si>
  <si>
    <t xml:space="preserve">Volailles                            </t>
  </si>
  <si>
    <t>Nombre d’UTA</t>
  </si>
  <si>
    <t>Nombre d’UTA non salariées</t>
  </si>
  <si>
    <t>Financement et éléments du bilan(€)</t>
  </si>
  <si>
    <t>dont capital d’exploitation</t>
  </si>
  <si>
    <t>Total des dettes</t>
  </si>
  <si>
    <t>Soldes intermédiaires de gestion (€)</t>
  </si>
  <si>
    <t>– approvisionnements</t>
  </si>
  <si>
    <t>– autres charges externes</t>
  </si>
  <si>
    <t>– Loyers, fermages, métayages (charges)</t>
  </si>
  <si>
    <t>– impôts et taxes</t>
  </si>
  <si>
    <t>– charges de Personnel</t>
  </si>
  <si>
    <t>+ Transferts de charges et autres produits de gestion</t>
  </si>
  <si>
    <t>– Dotation aux amortissements</t>
  </si>
  <si>
    <t>– charges financières</t>
  </si>
  <si>
    <t>=  Résultat courant avant impôts</t>
  </si>
  <si>
    <t>Résultat courant par ETP non salarié</t>
  </si>
  <si>
    <t>Solde disponible</t>
  </si>
  <si>
    <t>Solde disponible par ETP non salarié</t>
  </si>
  <si>
    <t>* Hors exploitations spécialisées en céréales</t>
  </si>
  <si>
    <t>Source : Agreste, Rica (Réseau d'information comptable agricole)</t>
  </si>
  <si>
    <t>Autres grandes cultures*</t>
  </si>
  <si>
    <t>Ensemble Bretagne</t>
  </si>
  <si>
    <t>Superficie agricole utilisée (en ha)</t>
  </si>
  <si>
    <t>dont superficie en fermage</t>
  </si>
  <si>
    <t>Vaches laitières (effectif moyen)</t>
  </si>
  <si>
    <t xml:space="preserve">Porcs (effectif moyen)                                 </t>
  </si>
  <si>
    <t xml:space="preserve">Volailles (effectif moyen)                           </t>
  </si>
  <si>
    <t xml:space="preserve">Nombre moyen d’emplois ETP** </t>
  </si>
  <si>
    <t xml:space="preserve">Nombre moyen d’emplois ETP** non salariés </t>
  </si>
  <si>
    <t>Champ : exploitations bretonnes ayant une production brute standard supérieure à 25 000 euros annuels</t>
  </si>
  <si>
    <t>* Hors exploitations spécialisées en céréales, principalement culture de légumes de plein champ   ** équivalent temps plein   *** = EBE - annuités d’emprunt - cotisations sociales</t>
  </si>
  <si>
    <t>RICA 2023 (moyennes par exploitation)</t>
  </si>
  <si>
    <t>Financement et éléments du bilan (en euros)</t>
  </si>
  <si>
    <t>Soldes intermédiaires de gestion (en euros)</t>
  </si>
  <si>
    <t>Rica 2016</t>
  </si>
  <si>
    <t>Rica 2017</t>
  </si>
  <si>
    <t>Note : le solde disponible remplace le revenu disponible à partir de 2022, pour être cohérent avec ce qui est diffusé au niveau national (et pour éviter toute ambiguité avec  le revenu disponible calculé avec la source revenu fiscale)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</si>
</sst>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€_-;\-* #,##0.00\ _€_-;_-* &quot;-&quot;??\ _€_-;_-@_-"/>
    <numFmt numFmtId="165" formatCode="_-* #,##0.00\ _F_-;\-* #,##0.00\ _F_-;_-* &quot;-&quot;??\ _F_-;_-@_-"/>
    <numFmt numFmtId="166" formatCode="[&gt;=5]0;&quot;e&quot;"/>
    <numFmt numFmtId="167" formatCode="#,##0.0"/>
    <numFmt numFmtId="168" formatCode="#,###.00"/>
    <numFmt numFmtId="169" formatCode="0.0"/>
    <numFmt numFmtId="170" formatCode="[&gt;=5]0.0;&quot;e&quot;"/>
    <numFmt numFmtId="171" formatCode="[&gt;=5]0.00;&quot;e&quot;"/>
    <numFmt numFmtId="172" formatCode="#,###"/>
    <numFmt numFmtId="173" formatCode="_-* #,##0_-;\-* #,##0_-;_-* &quot;-&quot;??_-;_-@_-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9"/>
      <name val="Arial"/>
      <family val="2"/>
    </font>
    <font>
      <i/>
      <sz val="9"/>
      <name val="Times New Roman"/>
      <family val="1"/>
    </font>
    <font>
      <i/>
      <sz val="7"/>
      <name val="Times New Roman"/>
      <family val="1"/>
    </font>
    <font>
      <sz val="7"/>
      <name val="Arial"/>
      <family val="2"/>
    </font>
    <font>
      <strike/>
      <sz val="9"/>
      <name val="Arial"/>
      <family val="2"/>
    </font>
    <font>
      <u/>
      <sz val="10"/>
      <color indexed="12"/>
      <name val="Arial"/>
      <family val="2"/>
    </font>
    <font>
      <b/>
      <sz val="9"/>
      <name val="Times New Roman"/>
      <family val="1"/>
    </font>
    <font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color indexed="12"/>
      <name val="Arial"/>
      <family val="2"/>
    </font>
    <font>
      <b/>
      <u/>
      <sz val="11"/>
      <color indexed="12"/>
      <name val="Arial"/>
      <family val="2"/>
    </font>
    <font>
      <b/>
      <u/>
      <sz val="13"/>
      <color indexed="12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indexed="9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49"/>
        <bgColor indexed="15"/>
      </patternFill>
    </fill>
    <fill>
      <patternFill patternType="solid">
        <fgColor indexed="5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1" fillId="0" borderId="0"/>
  </cellStyleXfs>
  <cellXfs count="3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Border="1"/>
    <xf numFmtId="0" fontId="7" fillId="0" borderId="0" xfId="0" applyFont="1" applyBorder="1" applyAlignment="1">
      <alignment vertical="center" wrapText="1"/>
    </xf>
    <xf numFmtId="0" fontId="7" fillId="0" borderId="0" xfId="0" applyFont="1" applyAlignment="1"/>
    <xf numFmtId="0" fontId="10" fillId="0" borderId="0" xfId="0" applyFont="1" applyBorder="1" applyAlignment="1">
      <alignment vertical="center" wrapText="1"/>
    </xf>
    <xf numFmtId="0" fontId="10" fillId="0" borderId="0" xfId="0" applyFont="1" applyAlignment="1"/>
    <xf numFmtId="0" fontId="10" fillId="0" borderId="0" xfId="0" applyFont="1" applyFill="1" applyBorder="1"/>
    <xf numFmtId="3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/>
    <xf numFmtId="1" fontId="10" fillId="0" borderId="0" xfId="0" applyNumberFormat="1" applyFont="1" applyBorder="1"/>
    <xf numFmtId="166" fontId="10" fillId="0" borderId="0" xfId="3" applyNumberFormat="1" applyFont="1" applyBorder="1" applyAlignment="1">
      <alignment horizontal="right"/>
    </xf>
    <xf numFmtId="166" fontId="10" fillId="0" borderId="0" xfId="3" applyNumberFormat="1" applyFont="1" applyBorder="1"/>
    <xf numFmtId="3" fontId="10" fillId="0" borderId="0" xfId="3" applyNumberFormat="1" applyFont="1" applyBorder="1"/>
    <xf numFmtId="4" fontId="10" fillId="0" borderId="0" xfId="0" applyNumberFormat="1" applyFont="1" applyFill="1" applyBorder="1" applyAlignment="1">
      <alignment wrapText="1"/>
    </xf>
    <xf numFmtId="4" fontId="10" fillId="0" borderId="0" xfId="0" applyNumberFormat="1" applyFont="1" applyFill="1" applyBorder="1" applyAlignment="1">
      <alignment horizontal="right" wrapText="1"/>
    </xf>
    <xf numFmtId="167" fontId="10" fillId="0" borderId="0" xfId="0" applyNumberFormat="1" applyFont="1" applyFill="1" applyBorder="1" applyAlignment="1">
      <alignment wrapText="1"/>
    </xf>
    <xf numFmtId="167" fontId="10" fillId="0" borderId="0" xfId="0" applyNumberFormat="1" applyFont="1" applyFill="1" applyBorder="1" applyAlignment="1">
      <alignment horizontal="right" wrapText="1"/>
    </xf>
    <xf numFmtId="167" fontId="10" fillId="0" borderId="0" xfId="0" applyNumberFormat="1" applyFont="1" applyBorder="1"/>
    <xf numFmtId="167" fontId="7" fillId="0" borderId="0" xfId="0" applyNumberFormat="1" applyFont="1" applyFill="1" applyBorder="1" applyAlignment="1">
      <alignment wrapText="1"/>
    </xf>
    <xf numFmtId="167" fontId="7" fillId="0" borderId="0" xfId="0" applyNumberFormat="1" applyFont="1" applyFill="1" applyBorder="1" applyAlignment="1">
      <alignment horizontal="right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6" fontId="10" fillId="0" borderId="0" xfId="4" applyNumberFormat="1" applyFont="1" applyBorder="1" applyAlignment="1">
      <alignment horizontal="right"/>
    </xf>
    <xf numFmtId="166" fontId="10" fillId="0" borderId="0" xfId="4" applyNumberFormat="1" applyFont="1" applyBorder="1"/>
    <xf numFmtId="3" fontId="10" fillId="0" borderId="0" xfId="4" applyNumberFormat="1" applyFont="1" applyBorder="1"/>
    <xf numFmtId="0" fontId="14" fillId="0" borderId="0" xfId="0" applyFont="1" applyBorder="1"/>
    <xf numFmtId="166" fontId="10" fillId="0" borderId="0" xfId="5" applyNumberFormat="1" applyFont="1" applyBorder="1" applyAlignment="1">
      <alignment horizontal="right"/>
    </xf>
    <xf numFmtId="166" fontId="10" fillId="0" borderId="0" xfId="5" applyNumberFormat="1" applyFont="1" applyBorder="1"/>
    <xf numFmtId="167" fontId="14" fillId="0" borderId="0" xfId="0" applyNumberFormat="1" applyFont="1" applyBorder="1"/>
    <xf numFmtId="0" fontId="10" fillId="0" borderId="0" xfId="0" quotePrefix="1" applyFont="1" applyFill="1" applyBorder="1"/>
    <xf numFmtId="3" fontId="9" fillId="0" borderId="0" xfId="0" applyNumberFormat="1" applyFont="1"/>
    <xf numFmtId="0" fontId="7" fillId="0" borderId="0" xfId="0" applyFont="1" applyFill="1" applyBorder="1" applyAlignment="1">
      <alignment vertical="center" wrapText="1"/>
    </xf>
    <xf numFmtId="0" fontId="10" fillId="0" borderId="0" xfId="0" applyFont="1"/>
    <xf numFmtId="0" fontId="7" fillId="0" borderId="1" xfId="0" applyFont="1" applyFill="1" applyBorder="1"/>
    <xf numFmtId="3" fontId="10" fillId="0" borderId="0" xfId="0" applyNumberFormat="1" applyFont="1" applyFill="1" applyBorder="1" applyAlignment="1">
      <alignment horizontal="center" wrapText="1"/>
    </xf>
    <xf numFmtId="0" fontId="10" fillId="0" borderId="1" xfId="0" applyFont="1" applyFill="1" applyBorder="1"/>
    <xf numFmtId="0" fontId="9" fillId="0" borderId="1" xfId="0" applyFont="1" applyBorder="1"/>
    <xf numFmtId="4" fontId="10" fillId="0" borderId="0" xfId="0" applyNumberFormat="1" applyFont="1" applyFill="1" applyBorder="1" applyAlignment="1">
      <alignment horizontal="center" wrapText="1"/>
    </xf>
    <xf numFmtId="167" fontId="10" fillId="0" borderId="0" xfId="0" applyNumberFormat="1" applyFont="1" applyFill="1" applyBorder="1" applyAlignment="1">
      <alignment horizontal="center" wrapText="1"/>
    </xf>
    <xf numFmtId="0" fontId="10" fillId="0" borderId="1" xfId="0" quotePrefix="1" applyFont="1" applyFill="1" applyBorder="1"/>
    <xf numFmtId="49" fontId="7" fillId="0" borderId="2" xfId="0" applyNumberFormat="1" applyFont="1" applyFill="1" applyBorder="1" applyAlignment="1"/>
    <xf numFmtId="0" fontId="16" fillId="0" borderId="1" xfId="0" applyFont="1" applyBorder="1"/>
    <xf numFmtId="3" fontId="17" fillId="0" borderId="3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0" fillId="0" borderId="1" xfId="0" applyFont="1" applyBorder="1"/>
    <xf numFmtId="168" fontId="17" fillId="0" borderId="3" xfId="0" applyNumberFormat="1" applyFont="1" applyBorder="1" applyAlignment="1">
      <alignment horizontal="center" vertical="top"/>
    </xf>
    <xf numFmtId="168" fontId="17" fillId="0" borderId="0" xfId="0" applyNumberFormat="1" applyFont="1" applyBorder="1" applyAlignment="1">
      <alignment horizontal="center" vertical="top"/>
    </xf>
    <xf numFmtId="3" fontId="17" fillId="0" borderId="3" xfId="0" applyNumberFormat="1" applyFont="1" applyBorder="1" applyAlignment="1">
      <alignment horizontal="center" vertical="top"/>
    </xf>
    <xf numFmtId="3" fontId="17" fillId="0" borderId="0" xfId="0" applyNumberFormat="1" applyFont="1" applyBorder="1" applyAlignment="1">
      <alignment horizontal="center" vertical="top"/>
    </xf>
    <xf numFmtId="3" fontId="17" fillId="0" borderId="4" xfId="0" applyNumberFormat="1" applyFont="1" applyBorder="1" applyAlignment="1">
      <alignment horizontal="center" vertical="top"/>
    </xf>
    <xf numFmtId="168" fontId="17" fillId="0" borderId="0" xfId="0" applyNumberFormat="1" applyFont="1" applyBorder="1" applyAlignment="1">
      <alignment horizontal="center"/>
    </xf>
    <xf numFmtId="167" fontId="17" fillId="0" borderId="0" xfId="0" applyNumberFormat="1" applyFont="1" applyBorder="1" applyAlignment="1">
      <alignment horizontal="center"/>
    </xf>
    <xf numFmtId="0" fontId="7" fillId="0" borderId="1" xfId="0" quotePrefix="1" applyFont="1" applyFill="1" applyBorder="1"/>
    <xf numFmtId="0" fontId="0" fillId="0" borderId="0" xfId="0" applyBorder="1"/>
    <xf numFmtId="3" fontId="18" fillId="0" borderId="5" xfId="0" applyNumberFormat="1" applyFont="1" applyBorder="1" applyAlignment="1">
      <alignment horizontal="center" vertical="top"/>
    </xf>
    <xf numFmtId="3" fontId="18" fillId="0" borderId="2" xfId="0" applyNumberFormat="1" applyFont="1" applyBorder="1" applyAlignment="1">
      <alignment horizontal="center" vertical="top"/>
    </xf>
    <xf numFmtId="3" fontId="18" fillId="0" borderId="0" xfId="0" applyNumberFormat="1" applyFont="1" applyBorder="1" applyAlignment="1">
      <alignment horizontal="center" vertical="top"/>
    </xf>
    <xf numFmtId="3" fontId="10" fillId="0" borderId="5" xfId="0" applyNumberFormat="1" applyFont="1" applyFill="1" applyBorder="1" applyAlignment="1">
      <alignment horizontal="center" wrapText="1"/>
    </xf>
    <xf numFmtId="3" fontId="10" fillId="0" borderId="2" xfId="0" applyNumberFormat="1" applyFont="1" applyFill="1" applyBorder="1" applyAlignment="1">
      <alignment horizontal="center" wrapText="1"/>
    </xf>
    <xf numFmtId="0" fontId="9" fillId="0" borderId="0" xfId="0" applyFont="1" applyBorder="1"/>
    <xf numFmtId="168" fontId="18" fillId="0" borderId="5" xfId="0" applyNumberFormat="1" applyFont="1" applyBorder="1" applyAlignment="1">
      <alignment horizontal="center" vertical="top"/>
    </xf>
    <xf numFmtId="168" fontId="18" fillId="0" borderId="2" xfId="0" applyNumberFormat="1" applyFont="1" applyBorder="1" applyAlignment="1">
      <alignment horizontal="center" vertical="top"/>
    </xf>
    <xf numFmtId="168" fontId="18" fillId="0" borderId="0" xfId="0" applyNumberFormat="1" applyFont="1" applyBorder="1" applyAlignment="1">
      <alignment horizontal="center" vertical="top"/>
    </xf>
    <xf numFmtId="168" fontId="18" fillId="0" borderId="5" xfId="0" applyNumberFormat="1" applyFont="1" applyBorder="1" applyAlignment="1">
      <alignment horizontal="center"/>
    </xf>
    <xf numFmtId="168" fontId="18" fillId="0" borderId="2" xfId="0" applyNumberFormat="1" applyFont="1" applyBorder="1" applyAlignment="1">
      <alignment horizontal="center"/>
    </xf>
    <xf numFmtId="168" fontId="18" fillId="0" borderId="0" xfId="0" applyNumberFormat="1" applyFont="1" applyBorder="1" applyAlignment="1">
      <alignment horizontal="center"/>
    </xf>
    <xf numFmtId="3" fontId="9" fillId="0" borderId="5" xfId="0" applyNumberFormat="1" applyFont="1" applyFill="1" applyBorder="1" applyAlignment="1">
      <alignment horizontal="center" wrapText="1"/>
    </xf>
    <xf numFmtId="3" fontId="9" fillId="0" borderId="2" xfId="0" applyNumberFormat="1" applyFont="1" applyFill="1" applyBorder="1" applyAlignment="1">
      <alignment horizontal="center" wrapText="1"/>
    </xf>
    <xf numFmtId="3" fontId="9" fillId="0" borderId="0" xfId="0" applyNumberFormat="1" applyFont="1" applyFill="1" applyBorder="1" applyAlignment="1">
      <alignment horizontal="center" wrapText="1"/>
    </xf>
    <xf numFmtId="167" fontId="18" fillId="0" borderId="5" xfId="0" applyNumberFormat="1" applyFont="1" applyBorder="1" applyAlignment="1">
      <alignment horizontal="center" vertical="top"/>
    </xf>
    <xf numFmtId="167" fontId="18" fillId="0" borderId="2" xfId="0" applyNumberFormat="1" applyFont="1" applyBorder="1" applyAlignment="1">
      <alignment horizontal="center" vertical="top"/>
    </xf>
    <xf numFmtId="167" fontId="18" fillId="0" borderId="0" xfId="0" applyNumberFormat="1" applyFont="1" applyBorder="1" applyAlignment="1">
      <alignment horizontal="center" vertical="top"/>
    </xf>
    <xf numFmtId="169" fontId="18" fillId="0" borderId="5" xfId="0" applyNumberFormat="1" applyFont="1" applyBorder="1" applyAlignment="1">
      <alignment horizontal="center"/>
    </xf>
    <xf numFmtId="167" fontId="18" fillId="0" borderId="2" xfId="0" applyNumberFormat="1" applyFont="1" applyBorder="1" applyAlignment="1">
      <alignment horizontal="center"/>
    </xf>
    <xf numFmtId="167" fontId="18" fillId="0" borderId="0" xfId="0" applyNumberFormat="1" applyFont="1" applyBorder="1" applyAlignment="1">
      <alignment horizontal="center"/>
    </xf>
    <xf numFmtId="167" fontId="18" fillId="0" borderId="5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167" fontId="9" fillId="0" borderId="5" xfId="0" applyNumberFormat="1" applyFont="1" applyFill="1" applyBorder="1" applyAlignment="1">
      <alignment horizontal="center" wrapText="1"/>
    </xf>
    <xf numFmtId="167" fontId="9" fillId="0" borderId="2" xfId="0" applyNumberFormat="1" applyFont="1" applyFill="1" applyBorder="1" applyAlignment="1">
      <alignment horizontal="center" wrapText="1"/>
    </xf>
    <xf numFmtId="167" fontId="9" fillId="0" borderId="0" xfId="0" applyNumberFormat="1" applyFont="1" applyFill="1" applyBorder="1" applyAlignment="1">
      <alignment horizontal="center" wrapText="1"/>
    </xf>
    <xf numFmtId="0" fontId="7" fillId="0" borderId="0" xfId="0" quotePrefix="1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 applyBorder="1"/>
    <xf numFmtId="0" fontId="10" fillId="0" borderId="0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18" fillId="0" borderId="0" xfId="0" applyNumberFormat="1" applyFont="1" applyBorder="1" applyAlignment="1">
      <alignment horizontal="left" vertical="top"/>
    </xf>
    <xf numFmtId="3" fontId="17" fillId="0" borderId="5" xfId="0" applyNumberFormat="1" applyFont="1" applyBorder="1" applyAlignment="1">
      <alignment horizontal="center" vertical="top"/>
    </xf>
    <xf numFmtId="168" fontId="17" fillId="0" borderId="5" xfId="0" applyNumberFormat="1" applyFont="1" applyBorder="1" applyAlignment="1">
      <alignment horizontal="center" vertical="top"/>
    </xf>
    <xf numFmtId="167" fontId="17" fillId="0" borderId="5" xfId="0" applyNumberFormat="1" applyFont="1" applyBorder="1" applyAlignment="1">
      <alignment horizontal="center" vertical="top"/>
    </xf>
    <xf numFmtId="167" fontId="17" fillId="0" borderId="0" xfId="0" applyNumberFormat="1" applyFont="1" applyBorder="1" applyAlignment="1">
      <alignment horizontal="center" vertical="top"/>
    </xf>
    <xf numFmtId="169" fontId="17" fillId="0" borderId="0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 vertical="top" inden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/>
    <xf numFmtId="3" fontId="7" fillId="0" borderId="5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17" fillId="0" borderId="5" xfId="0" applyNumberFormat="1" applyFont="1" applyFill="1" applyBorder="1" applyAlignment="1">
      <alignment horizontal="center" vertical="top"/>
    </xf>
    <xf numFmtId="167" fontId="17" fillId="0" borderId="0" xfId="0" applyNumberFormat="1" applyFont="1" applyFill="1" applyBorder="1" applyAlignment="1">
      <alignment horizontal="center" vertical="top"/>
    </xf>
    <xf numFmtId="169" fontId="17" fillId="0" borderId="5" xfId="0" applyNumberFormat="1" applyFont="1" applyFill="1" applyBorder="1" applyAlignment="1">
      <alignment horizontal="center"/>
    </xf>
    <xf numFmtId="167" fontId="17" fillId="0" borderId="0" xfId="0" applyNumberFormat="1" applyFont="1" applyFill="1" applyBorder="1" applyAlignment="1">
      <alignment horizontal="center"/>
    </xf>
    <xf numFmtId="167" fontId="17" fillId="0" borderId="5" xfId="0" applyNumberFormat="1" applyFont="1" applyFill="1" applyBorder="1" applyAlignment="1">
      <alignment horizontal="center"/>
    </xf>
    <xf numFmtId="167" fontId="22" fillId="0" borderId="5" xfId="0" applyNumberFormat="1" applyFont="1" applyFill="1" applyBorder="1" applyAlignment="1">
      <alignment horizontal="center"/>
    </xf>
    <xf numFmtId="167" fontId="22" fillId="0" borderId="0" xfId="0" applyNumberFormat="1" applyFont="1" applyFill="1" applyBorder="1" applyAlignment="1">
      <alignment horizontal="center"/>
    </xf>
    <xf numFmtId="3" fontId="17" fillId="0" borderId="5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167" fontId="7" fillId="0" borderId="5" xfId="0" applyNumberFormat="1" applyFont="1" applyFill="1" applyBorder="1" applyAlignment="1">
      <alignment horizontal="center" wrapText="1"/>
    </xf>
    <xf numFmtId="167" fontId="7" fillId="0" borderId="0" xfId="0" applyNumberFormat="1" applyFont="1" applyFill="1" applyBorder="1" applyAlignment="1">
      <alignment horizontal="center" wrapText="1"/>
    </xf>
    <xf numFmtId="0" fontId="10" fillId="0" borderId="5" xfId="0" applyFont="1" applyFill="1" applyBorder="1"/>
    <xf numFmtId="0" fontId="10" fillId="0" borderId="0" xfId="0" applyFont="1" applyFill="1"/>
    <xf numFmtId="167" fontId="10" fillId="0" borderId="5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left"/>
    </xf>
    <xf numFmtId="49" fontId="23" fillId="2" borderId="0" xfId="14" applyNumberFormat="1" applyFont="1" applyFill="1" applyBorder="1" applyAlignment="1">
      <alignment vertical="center" wrapText="1"/>
    </xf>
    <xf numFmtId="3" fontId="23" fillId="2" borderId="0" xfId="14" applyNumberFormat="1" applyFont="1" applyFill="1" applyBorder="1" applyAlignment="1">
      <alignment horizontal="center" vertical="center" wrapText="1"/>
    </xf>
    <xf numFmtId="0" fontId="23" fillId="3" borderId="0" xfId="14" applyFont="1" applyFill="1" applyBorder="1" applyAlignment="1">
      <alignment horizontal="left" wrapText="1"/>
    </xf>
    <xf numFmtId="3" fontId="9" fillId="3" borderId="0" xfId="14" applyNumberFormat="1" applyFont="1" applyFill="1" applyBorder="1" applyAlignment="1">
      <alignment horizontal="center"/>
    </xf>
    <xf numFmtId="0" fontId="9" fillId="0" borderId="0" xfId="14" applyFont="1" applyFill="1" applyBorder="1" applyAlignment="1">
      <alignment horizontal="left" wrapText="1"/>
    </xf>
    <xf numFmtId="167" fontId="9" fillId="0" borderId="0" xfId="14" applyNumberFormat="1" applyFont="1" applyFill="1" applyBorder="1" applyAlignment="1">
      <alignment horizontal="center"/>
    </xf>
    <xf numFmtId="3" fontId="9" fillId="0" borderId="0" xfId="14" applyNumberFormat="1" applyFont="1" applyFill="1" applyBorder="1" applyAlignment="1">
      <alignment horizontal="center"/>
    </xf>
    <xf numFmtId="167" fontId="9" fillId="3" borderId="0" xfId="14" applyNumberFormat="1" applyFont="1" applyFill="1" applyBorder="1" applyAlignment="1">
      <alignment horizontal="center"/>
    </xf>
    <xf numFmtId="0" fontId="9" fillId="2" borderId="0" xfId="14" applyFont="1" applyFill="1" applyBorder="1" applyAlignment="1">
      <alignment horizontal="left" wrapText="1"/>
    </xf>
    <xf numFmtId="167" fontId="9" fillId="2" borderId="0" xfId="14" applyNumberFormat="1" applyFont="1" applyFill="1" applyBorder="1" applyAlignment="1">
      <alignment horizontal="center"/>
    </xf>
    <xf numFmtId="0" fontId="9" fillId="4" borderId="0" xfId="14" applyFont="1" applyFill="1" applyBorder="1" applyAlignment="1">
      <alignment horizontal="left" wrapText="1"/>
    </xf>
    <xf numFmtId="167" fontId="9" fillId="4" borderId="0" xfId="14" applyNumberFormat="1" applyFont="1" applyFill="1" applyBorder="1" applyAlignment="1">
      <alignment horizontal="center"/>
    </xf>
    <xf numFmtId="0" fontId="9" fillId="4" borderId="0" xfId="14" quotePrefix="1" applyFont="1" applyFill="1" applyBorder="1" applyAlignment="1">
      <alignment horizontal="left" wrapText="1"/>
    </xf>
    <xf numFmtId="167" fontId="23" fillId="2" borderId="0" xfId="14" applyNumberFormat="1" applyFont="1" applyFill="1" applyBorder="1" applyAlignment="1">
      <alignment horizontal="center" vertical="center" wrapText="1"/>
    </xf>
    <xf numFmtId="49" fontId="23" fillId="4" borderId="0" xfId="14" quotePrefix="1" applyNumberFormat="1" applyFont="1" applyFill="1" applyBorder="1" applyAlignment="1">
      <alignment horizontal="left" wrapText="1"/>
    </xf>
    <xf numFmtId="49" fontId="23" fillId="2" borderId="0" xfId="14" applyNumberFormat="1" applyFont="1" applyFill="1" applyBorder="1" applyAlignment="1">
      <alignment horizontal="left" wrapText="1"/>
    </xf>
    <xf numFmtId="0" fontId="23" fillId="4" borderId="0" xfId="14" applyFont="1" applyFill="1" applyBorder="1" applyAlignment="1">
      <alignment horizontal="left" wrapText="1"/>
    </xf>
    <xf numFmtId="167" fontId="23" fillId="4" borderId="0" xfId="14" applyNumberFormat="1" applyFont="1" applyFill="1" applyBorder="1" applyAlignment="1">
      <alignment horizontal="center"/>
    </xf>
    <xf numFmtId="0" fontId="23" fillId="2" borderId="0" xfId="14" applyFont="1" applyFill="1" applyBorder="1" applyAlignment="1">
      <alignment horizontal="left" wrapText="1"/>
    </xf>
    <xf numFmtId="167" fontId="23" fillId="2" borderId="0" xfId="14" applyNumberFormat="1" applyFont="1" applyFill="1" applyBorder="1" applyAlignment="1">
      <alignment horizontal="center"/>
    </xf>
    <xf numFmtId="0" fontId="24" fillId="4" borderId="0" xfId="14" applyFont="1" applyFill="1" applyBorder="1"/>
    <xf numFmtId="0" fontId="9" fillId="4" borderId="0" xfId="14" applyFont="1" applyFill="1" applyBorder="1" applyAlignment="1">
      <alignment horizontal="center"/>
    </xf>
    <xf numFmtId="3" fontId="23" fillId="2" borderId="5" xfId="14" applyNumberFormat="1" applyFont="1" applyFill="1" applyBorder="1" applyAlignment="1">
      <alignment horizontal="center" vertical="center" wrapText="1"/>
    </xf>
    <xf numFmtId="3" fontId="9" fillId="5" borderId="5" xfId="14" applyNumberFormat="1" applyFont="1" applyFill="1" applyBorder="1" applyAlignment="1">
      <alignment horizontal="center"/>
    </xf>
    <xf numFmtId="167" fontId="9" fillId="0" borderId="5" xfId="14" applyNumberFormat="1" applyFont="1" applyFill="1" applyBorder="1" applyAlignment="1">
      <alignment horizontal="center"/>
    </xf>
    <xf numFmtId="3" fontId="9" fillId="0" borderId="5" xfId="14" applyNumberFormat="1" applyFont="1" applyBorder="1" applyAlignment="1">
      <alignment horizontal="center"/>
    </xf>
    <xf numFmtId="3" fontId="9" fillId="0" borderId="5" xfId="14" applyNumberFormat="1" applyFont="1" applyFill="1" applyBorder="1" applyAlignment="1">
      <alignment horizontal="center"/>
    </xf>
    <xf numFmtId="167" fontId="9" fillId="5" borderId="5" xfId="14" applyNumberFormat="1" applyFont="1" applyFill="1" applyBorder="1" applyAlignment="1">
      <alignment horizontal="center"/>
    </xf>
    <xf numFmtId="167" fontId="9" fillId="2" borderId="5" xfId="14" applyNumberFormat="1" applyFont="1" applyFill="1" applyBorder="1" applyAlignment="1">
      <alignment horizontal="center"/>
    </xf>
    <xf numFmtId="167" fontId="9" fillId="4" borderId="5" xfId="14" applyNumberFormat="1" applyFont="1" applyFill="1" applyBorder="1" applyAlignment="1">
      <alignment horizontal="center"/>
    </xf>
    <xf numFmtId="167" fontId="23" fillId="2" borderId="5" xfId="14" applyNumberFormat="1" applyFont="1" applyFill="1" applyBorder="1" applyAlignment="1">
      <alignment horizontal="center" vertical="center" wrapText="1"/>
    </xf>
    <xf numFmtId="167" fontId="23" fillId="4" borderId="5" xfId="14" applyNumberFormat="1" applyFont="1" applyFill="1" applyBorder="1" applyAlignment="1">
      <alignment horizontal="center"/>
    </xf>
    <xf numFmtId="167" fontId="23" fillId="2" borderId="5" xfId="14" applyNumberFormat="1" applyFont="1" applyFill="1" applyBorder="1" applyAlignment="1">
      <alignment horizontal="center"/>
    </xf>
    <xf numFmtId="166" fontId="10" fillId="0" borderId="0" xfId="3" quotePrefix="1" applyNumberFormat="1" applyFont="1" applyBorder="1" applyAlignment="1">
      <alignment horizontal="center"/>
    </xf>
    <xf numFmtId="166" fontId="10" fillId="0" borderId="0" xfId="3" quotePrefix="1" applyNumberFormat="1" applyFont="1" applyBorder="1" applyAlignment="1">
      <alignment horizontal="right"/>
    </xf>
    <xf numFmtId="167" fontId="10" fillId="0" borderId="0" xfId="0" quotePrefix="1" applyNumberFormat="1" applyFont="1" applyFill="1" applyBorder="1" applyAlignment="1">
      <alignment horizontal="right" wrapText="1"/>
    </xf>
    <xf numFmtId="170" fontId="10" fillId="0" borderId="0" xfId="3" applyNumberFormat="1" applyFont="1" applyBorder="1"/>
    <xf numFmtId="171" fontId="10" fillId="0" borderId="0" xfId="3" applyNumberFormat="1" applyFont="1" applyBorder="1" applyAlignment="1">
      <alignment horizontal="right"/>
    </xf>
    <xf numFmtId="171" fontId="10" fillId="0" borderId="0" xfId="3" quotePrefix="1" applyNumberFormat="1" applyFont="1" applyBorder="1" applyAlignment="1">
      <alignment horizontal="center"/>
    </xf>
    <xf numFmtId="169" fontId="10" fillId="0" borderId="0" xfId="0" applyNumberFormat="1" applyFont="1" applyBorder="1"/>
    <xf numFmtId="169" fontId="10" fillId="0" borderId="0" xfId="3" quotePrefix="1" applyNumberFormat="1" applyFont="1" applyBorder="1" applyAlignment="1">
      <alignment horizontal="center"/>
    </xf>
    <xf numFmtId="169" fontId="10" fillId="0" borderId="0" xfId="3" applyNumberFormat="1" applyFont="1" applyBorder="1"/>
    <xf numFmtId="169" fontId="10" fillId="0" borderId="0" xfId="0" applyNumberFormat="1" applyFont="1" applyFill="1" applyBorder="1" applyAlignment="1">
      <alignment wrapText="1"/>
    </xf>
    <xf numFmtId="1" fontId="10" fillId="0" borderId="0" xfId="3" applyNumberFormat="1" applyFont="1" applyBorder="1"/>
    <xf numFmtId="1" fontId="0" fillId="0" borderId="0" xfId="0" applyNumberFormat="1"/>
    <xf numFmtId="1" fontId="10" fillId="0" borderId="0" xfId="3" quotePrefix="1" applyNumberFormat="1" applyFont="1" applyBorder="1" applyAlignment="1">
      <alignment horizontal="right"/>
    </xf>
    <xf numFmtId="1" fontId="10" fillId="0" borderId="0" xfId="3" quotePrefix="1" applyNumberFormat="1" applyFont="1" applyBorder="1" applyAlignment="1">
      <alignment horizontal="center"/>
    </xf>
    <xf numFmtId="1" fontId="10" fillId="0" borderId="0" xfId="3" applyNumberFormat="1" applyFont="1" applyBorder="1" applyAlignment="1">
      <alignment horizontal="right"/>
    </xf>
    <xf numFmtId="0" fontId="17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3" fontId="17" fillId="0" borderId="6" xfId="0" applyNumberFormat="1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horizontal="right" vertical="top"/>
    </xf>
    <xf numFmtId="0" fontId="22" fillId="6" borderId="6" xfId="0" applyFont="1" applyFill="1" applyBorder="1" applyAlignment="1">
      <alignment horizontal="left" vertical="top" wrapText="1"/>
    </xf>
    <xf numFmtId="3" fontId="17" fillId="6" borderId="6" xfId="0" applyNumberFormat="1" applyFont="1" applyFill="1" applyBorder="1" applyAlignment="1">
      <alignment horizontal="center" vertical="center"/>
    </xf>
    <xf numFmtId="3" fontId="17" fillId="6" borderId="6" xfId="0" applyNumberFormat="1" applyFont="1" applyFill="1" applyBorder="1" applyAlignment="1">
      <alignment horizontal="right" vertical="top"/>
    </xf>
    <xf numFmtId="167" fontId="17" fillId="0" borderId="6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horizontal="right" vertical="top"/>
    </xf>
    <xf numFmtId="4" fontId="17" fillId="6" borderId="6" xfId="0" applyNumberFormat="1" applyFont="1" applyFill="1" applyBorder="1" applyAlignment="1">
      <alignment horizontal="center" vertical="center"/>
    </xf>
    <xf numFmtId="4" fontId="17" fillId="6" borderId="6" xfId="0" applyNumberFormat="1" applyFont="1" applyFill="1" applyBorder="1" applyAlignment="1">
      <alignment horizontal="right" vertical="top"/>
    </xf>
    <xf numFmtId="49" fontId="17" fillId="6" borderId="6" xfId="0" applyNumberFormat="1" applyFont="1" applyFill="1" applyBorder="1" applyAlignment="1">
      <alignment horizontal="left" vertical="top" wrapText="1"/>
    </xf>
    <xf numFmtId="167" fontId="17" fillId="6" borderId="6" xfId="0" applyNumberFormat="1" applyFont="1" applyFill="1" applyBorder="1" applyAlignment="1">
      <alignment horizontal="center" vertical="center"/>
    </xf>
    <xf numFmtId="167" fontId="17" fillId="6" borderId="6" xfId="0" applyNumberFormat="1" applyFont="1" applyFill="1" applyBorder="1" applyAlignment="1">
      <alignment horizontal="right" vertical="top"/>
    </xf>
    <xf numFmtId="0" fontId="17" fillId="0" borderId="7" xfId="0" applyFont="1" applyFill="1" applyBorder="1" applyAlignment="1">
      <alignment horizontal="left" vertical="top" wrapText="1"/>
    </xf>
    <xf numFmtId="167" fontId="17" fillId="0" borderId="3" xfId="0" applyNumberFormat="1" applyFont="1" applyFill="1" applyBorder="1" applyAlignment="1">
      <alignment horizontal="center" vertical="center"/>
    </xf>
    <xf numFmtId="167" fontId="17" fillId="0" borderId="3" xfId="0" applyNumberFormat="1" applyFont="1" applyFill="1" applyBorder="1" applyAlignment="1">
      <alignment horizontal="right" vertical="top"/>
    </xf>
    <xf numFmtId="0" fontId="17" fillId="6" borderId="6" xfId="0" applyFont="1" applyFill="1" applyBorder="1" applyAlignment="1">
      <alignment horizontal="left" vertical="top" wrapText="1"/>
    </xf>
    <xf numFmtId="0" fontId="22" fillId="0" borderId="6" xfId="0" applyFont="1" applyFill="1" applyBorder="1" applyAlignment="1">
      <alignment horizontal="left" vertical="top" wrapText="1"/>
    </xf>
    <xf numFmtId="0" fontId="17" fillId="0" borderId="8" xfId="6" applyFont="1" applyBorder="1" applyAlignment="1">
      <alignment horizontal="left" vertical="top" wrapText="1"/>
    </xf>
    <xf numFmtId="3" fontId="17" fillId="0" borderId="8" xfId="6" applyNumberFormat="1" applyFont="1" applyBorder="1" applyAlignment="1">
      <alignment horizontal="center" vertical="top"/>
    </xf>
    <xf numFmtId="4" fontId="17" fillId="0" borderId="8" xfId="6" applyNumberFormat="1" applyFont="1" applyBorder="1" applyAlignment="1">
      <alignment horizontal="center" vertical="top"/>
    </xf>
    <xf numFmtId="0" fontId="22" fillId="7" borderId="8" xfId="6" applyFont="1" applyFill="1" applyBorder="1" applyAlignment="1">
      <alignment horizontal="left" vertical="top" wrapText="1"/>
    </xf>
    <xf numFmtId="4" fontId="17" fillId="7" borderId="8" xfId="6" applyNumberFormat="1" applyFont="1" applyFill="1" applyBorder="1" applyAlignment="1">
      <alignment horizontal="center" vertical="top"/>
    </xf>
    <xf numFmtId="3" fontId="17" fillId="7" borderId="8" xfId="6" applyNumberFormat="1" applyFont="1" applyFill="1" applyBorder="1" applyAlignment="1">
      <alignment horizontal="center" vertical="top"/>
    </xf>
    <xf numFmtId="0" fontId="17" fillId="0" borderId="8" xfId="6" applyFont="1" applyFill="1" applyBorder="1" applyAlignment="1">
      <alignment horizontal="left" vertical="top" wrapText="1"/>
    </xf>
    <xf numFmtId="3" fontId="17" fillId="0" borderId="8" xfId="6" applyNumberFormat="1" applyFont="1" applyFill="1" applyBorder="1" applyAlignment="1">
      <alignment horizontal="center" vertical="top"/>
    </xf>
    <xf numFmtId="0" fontId="17" fillId="0" borderId="8" xfId="6" quotePrefix="1" applyFont="1" applyBorder="1" applyAlignment="1">
      <alignment horizontal="left" vertical="top" wrapText="1"/>
    </xf>
    <xf numFmtId="0" fontId="17" fillId="7" borderId="8" xfId="6" quotePrefix="1" applyFont="1" applyFill="1" applyBorder="1" applyAlignment="1">
      <alignment horizontal="left" vertical="top" wrapText="1"/>
    </xf>
    <xf numFmtId="0" fontId="17" fillId="8" borderId="8" xfId="6" quotePrefix="1" applyFont="1" applyFill="1" applyBorder="1" applyAlignment="1">
      <alignment horizontal="left" vertical="top" wrapText="1"/>
    </xf>
    <xf numFmtId="3" fontId="17" fillId="8" borderId="8" xfId="6" applyNumberFormat="1" applyFont="1" applyFill="1" applyBorder="1" applyAlignment="1">
      <alignment horizontal="center" vertical="top"/>
    </xf>
    <xf numFmtId="0" fontId="17" fillId="7" borderId="8" xfId="6" applyFont="1" applyFill="1" applyBorder="1" applyAlignment="1">
      <alignment horizontal="left" vertical="top" wrapText="1"/>
    </xf>
    <xf numFmtId="169" fontId="17" fillId="0" borderId="8" xfId="6" applyNumberFormat="1" applyFont="1" applyBorder="1" applyAlignment="1">
      <alignment horizontal="center" vertical="top"/>
    </xf>
    <xf numFmtId="1" fontId="17" fillId="0" borderId="8" xfId="6" applyNumberFormat="1" applyFont="1" applyBorder="1" applyAlignment="1">
      <alignment horizontal="center" vertical="top"/>
    </xf>
    <xf numFmtId="0" fontId="22" fillId="8" borderId="8" xfId="6" applyFont="1" applyFill="1" applyBorder="1" applyAlignment="1">
      <alignment horizontal="left" vertical="top" wrapText="1"/>
    </xf>
    <xf numFmtId="0" fontId="22" fillId="0" borderId="9" xfId="6" applyFont="1" applyBorder="1" applyAlignment="1">
      <alignment horizontal="center" wrapText="1"/>
    </xf>
    <xf numFmtId="0" fontId="22" fillId="0" borderId="9" xfId="6" applyFont="1" applyBorder="1" applyAlignment="1">
      <alignment horizontal="center" vertical="center" wrapText="1"/>
    </xf>
    <xf numFmtId="0" fontId="22" fillId="0" borderId="10" xfId="6" applyFont="1" applyBorder="1" applyAlignment="1">
      <alignment horizontal="center" vertical="center" wrapText="1"/>
    </xf>
    <xf numFmtId="0" fontId="25" fillId="0" borderId="7" xfId="6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top" wrapText="1"/>
    </xf>
    <xf numFmtId="3" fontId="26" fillId="0" borderId="3" xfId="0" applyNumberFormat="1" applyFont="1" applyBorder="1" applyAlignment="1">
      <alignment horizontal="center" vertical="top"/>
    </xf>
    <xf numFmtId="3" fontId="26" fillId="0" borderId="13" xfId="0" applyNumberFormat="1" applyFont="1" applyBorder="1" applyAlignment="1">
      <alignment horizontal="center" vertical="top"/>
    </xf>
    <xf numFmtId="0" fontId="26" fillId="9" borderId="7" xfId="0" applyFont="1" applyFill="1" applyBorder="1" applyAlignment="1">
      <alignment horizontal="left" vertical="top" wrapText="1"/>
    </xf>
    <xf numFmtId="3" fontId="26" fillId="9" borderId="3" xfId="0" applyNumberFormat="1" applyFont="1" applyFill="1" applyBorder="1" applyAlignment="1">
      <alignment horizontal="center" vertical="top"/>
    </xf>
    <xf numFmtId="3" fontId="26" fillId="9" borderId="13" xfId="0" applyNumberFormat="1" applyFont="1" applyFill="1" applyBorder="1" applyAlignment="1">
      <alignment horizontal="center" vertical="top"/>
    </xf>
    <xf numFmtId="0" fontId="26" fillId="0" borderId="7" xfId="0" applyFont="1" applyFill="1" applyBorder="1" applyAlignment="1">
      <alignment horizontal="left" vertical="top" wrapText="1"/>
    </xf>
    <xf numFmtId="4" fontId="26" fillId="0" borderId="3" xfId="0" applyNumberFormat="1" applyFont="1" applyBorder="1" applyAlignment="1">
      <alignment horizontal="center" vertical="top"/>
    </xf>
    <xf numFmtId="4" fontId="26" fillId="0" borderId="13" xfId="0" applyNumberFormat="1" applyFont="1" applyBorder="1" applyAlignment="1">
      <alignment horizontal="center" vertical="top"/>
    </xf>
    <xf numFmtId="172" fontId="26" fillId="0" borderId="3" xfId="0" applyNumberFormat="1" applyFont="1" applyBorder="1" applyAlignment="1">
      <alignment horizontal="center" vertical="top"/>
    </xf>
    <xf numFmtId="0" fontId="22" fillId="9" borderId="7" xfId="0" applyFont="1" applyFill="1" applyBorder="1" applyAlignment="1">
      <alignment horizontal="left" vertical="top" wrapText="1"/>
    </xf>
    <xf numFmtId="4" fontId="26" fillId="9" borderId="3" xfId="0" applyNumberFormat="1" applyFont="1" applyFill="1" applyBorder="1" applyAlignment="1">
      <alignment horizontal="center" vertical="top"/>
    </xf>
    <xf numFmtId="4" fontId="26" fillId="9" borderId="13" xfId="0" applyNumberFormat="1" applyFont="1" applyFill="1" applyBorder="1" applyAlignment="1">
      <alignment horizontal="center" vertical="top"/>
    </xf>
    <xf numFmtId="3" fontId="26" fillId="10" borderId="3" xfId="0" applyNumberFormat="1" applyFont="1" applyFill="1" applyBorder="1" applyAlignment="1">
      <alignment horizontal="center" vertical="top"/>
    </xf>
    <xf numFmtId="3" fontId="26" fillId="10" borderId="13" xfId="0" applyNumberFormat="1" applyFont="1" applyFill="1" applyBorder="1" applyAlignment="1">
      <alignment horizontal="center" vertical="top"/>
    </xf>
    <xf numFmtId="0" fontId="26" fillId="0" borderId="8" xfId="0" applyFont="1" applyBorder="1" applyAlignment="1">
      <alignment horizontal="left" vertical="top" wrapText="1"/>
    </xf>
    <xf numFmtId="0" fontId="0" fillId="0" borderId="0" xfId="0" applyAlignment="1"/>
    <xf numFmtId="3" fontId="17" fillId="0" borderId="3" xfId="8" applyNumberFormat="1" applyFont="1" applyBorder="1" applyAlignment="1">
      <alignment horizontal="right" vertical="top"/>
    </xf>
    <xf numFmtId="3" fontId="17" fillId="0" borderId="3" xfId="11" applyNumberFormat="1" applyFont="1" applyBorder="1" applyAlignment="1">
      <alignment horizontal="right" vertical="top"/>
    </xf>
    <xf numFmtId="3" fontId="17" fillId="0" borderId="13" xfId="8" applyNumberFormat="1" applyFont="1" applyBorder="1" applyAlignment="1">
      <alignment horizontal="right" vertical="top"/>
    </xf>
    <xf numFmtId="3" fontId="17" fillId="9" borderId="3" xfId="0" applyNumberFormat="1" applyFont="1" applyFill="1" applyBorder="1" applyAlignment="1">
      <alignment horizontal="center" vertical="top"/>
    </xf>
    <xf numFmtId="3" fontId="17" fillId="9" borderId="13" xfId="0" applyNumberFormat="1" applyFont="1" applyFill="1" applyBorder="1" applyAlignment="1">
      <alignment horizontal="center" vertical="top"/>
    </xf>
    <xf numFmtId="4" fontId="17" fillId="0" borderId="3" xfId="8" applyNumberFormat="1" applyFont="1" applyBorder="1" applyAlignment="1">
      <alignment horizontal="right" vertical="top"/>
    </xf>
    <xf numFmtId="4" fontId="17" fillId="0" borderId="3" xfId="11" applyNumberFormat="1" applyFont="1" applyBorder="1" applyAlignment="1">
      <alignment horizontal="right" vertical="top"/>
    </xf>
    <xf numFmtId="4" fontId="17" fillId="0" borderId="13" xfId="8" applyNumberFormat="1" applyFont="1" applyBorder="1" applyAlignment="1">
      <alignment horizontal="right" vertical="top"/>
    </xf>
    <xf numFmtId="0" fontId="17" fillId="0" borderId="7" xfId="0" applyFont="1" applyBorder="1" applyAlignment="1">
      <alignment horizontal="left" vertical="top" wrapText="1"/>
    </xf>
    <xf numFmtId="172" fontId="17" fillId="0" borderId="3" xfId="11" applyNumberFormat="1" applyFont="1" applyBorder="1" applyAlignment="1">
      <alignment horizontal="right" vertical="top"/>
    </xf>
    <xf numFmtId="4" fontId="17" fillId="9" borderId="3" xfId="0" applyNumberFormat="1" applyFont="1" applyFill="1" applyBorder="1" applyAlignment="1">
      <alignment horizontal="center" vertical="top"/>
    </xf>
    <xf numFmtId="4" fontId="17" fillId="9" borderId="13" xfId="0" applyNumberFormat="1" applyFont="1" applyFill="1" applyBorder="1" applyAlignment="1">
      <alignment horizontal="center" vertical="top"/>
    </xf>
    <xf numFmtId="0" fontId="22" fillId="11" borderId="7" xfId="0" applyFont="1" applyFill="1" applyBorder="1" applyAlignment="1">
      <alignment horizontal="left" vertical="top" wrapText="1"/>
    </xf>
    <xf numFmtId="3" fontId="22" fillId="0" borderId="3" xfId="8" applyNumberFormat="1" applyFont="1" applyBorder="1" applyAlignment="1">
      <alignment horizontal="right" vertical="top"/>
    </xf>
    <xf numFmtId="3" fontId="22" fillId="0" borderId="3" xfId="11" applyNumberFormat="1" applyFont="1" applyBorder="1" applyAlignment="1">
      <alignment horizontal="right" vertical="top"/>
    </xf>
    <xf numFmtId="3" fontId="22" fillId="0" borderId="13" xfId="8" applyNumberFormat="1" applyFont="1" applyBorder="1" applyAlignment="1">
      <alignment horizontal="right" vertical="top"/>
    </xf>
    <xf numFmtId="0" fontId="22" fillId="0" borderId="1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3" fontId="17" fillId="0" borderId="2" xfId="8" applyNumberFormat="1" applyFont="1" applyBorder="1" applyAlignment="1">
      <alignment horizontal="right" vertical="top"/>
    </xf>
    <xf numFmtId="3" fontId="17" fillId="0" borderId="2" xfId="11" applyNumberFormat="1" applyFont="1" applyBorder="1" applyAlignment="1">
      <alignment horizontal="right" vertical="top"/>
    </xf>
    <xf numFmtId="0" fontId="26" fillId="0" borderId="7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3" fontId="26" fillId="0" borderId="3" xfId="12" applyNumberFormat="1" applyFont="1" applyBorder="1" applyAlignment="1">
      <alignment horizontal="right" vertical="top"/>
    </xf>
    <xf numFmtId="3" fontId="17" fillId="0" borderId="3" xfId="13" applyNumberFormat="1" applyFont="1" applyBorder="1" applyAlignment="1">
      <alignment horizontal="right" vertical="top"/>
    </xf>
    <xf numFmtId="167" fontId="26" fillId="0" borderId="3" xfId="12" applyNumberFormat="1" applyFont="1" applyBorder="1" applyAlignment="1">
      <alignment horizontal="right" vertical="top"/>
    </xf>
    <xf numFmtId="167" fontId="26" fillId="0" borderId="3" xfId="10" applyNumberFormat="1" applyFont="1" applyBorder="1" applyAlignment="1">
      <alignment horizontal="right" vertical="top"/>
    </xf>
    <xf numFmtId="3" fontId="26" fillId="0" borderId="8" xfId="12" applyNumberFormat="1" applyFont="1" applyBorder="1" applyAlignment="1">
      <alignment horizontal="right" vertical="top"/>
    </xf>
    <xf numFmtId="3" fontId="26" fillId="0" borderId="8" xfId="10" applyNumberFormat="1" applyFont="1" applyBorder="1" applyAlignment="1">
      <alignment horizontal="right" vertical="top"/>
    </xf>
    <xf numFmtId="3" fontId="17" fillId="0" borderId="18" xfId="13" applyNumberFormat="1" applyFont="1" applyBorder="1" applyAlignment="1">
      <alignment horizontal="right" vertical="top"/>
    </xf>
    <xf numFmtId="3" fontId="17" fillId="0" borderId="8" xfId="13" applyNumberFormat="1" applyFont="1" applyBorder="1" applyAlignment="1">
      <alignment horizontal="right" vertical="top"/>
    </xf>
    <xf numFmtId="3" fontId="26" fillId="0" borderId="19" xfId="12" applyNumberFormat="1" applyFont="1" applyBorder="1" applyAlignment="1">
      <alignment horizontal="right" vertical="top"/>
    </xf>
    <xf numFmtId="0" fontId="17" fillId="0" borderId="20" xfId="0" applyFont="1" applyBorder="1" applyAlignment="1">
      <alignment horizontal="left" vertical="top" wrapText="1"/>
    </xf>
    <xf numFmtId="3" fontId="26" fillId="0" borderId="21" xfId="12" applyNumberFormat="1" applyFont="1" applyBorder="1" applyAlignment="1">
      <alignment horizontal="right" vertical="top"/>
    </xf>
    <xf numFmtId="3" fontId="17" fillId="0" borderId="21" xfId="13" applyNumberFormat="1" applyFont="1" applyBorder="1" applyAlignment="1">
      <alignment horizontal="right" vertical="top"/>
    </xf>
    <xf numFmtId="3" fontId="26" fillId="0" borderId="22" xfId="12" applyNumberFormat="1" applyFont="1" applyBorder="1" applyAlignment="1">
      <alignment horizontal="right" vertical="top"/>
    </xf>
    <xf numFmtId="0" fontId="22" fillId="9" borderId="23" xfId="0" applyFont="1" applyFill="1" applyBorder="1" applyAlignment="1">
      <alignment horizontal="left" vertical="top" wrapText="1"/>
    </xf>
    <xf numFmtId="3" fontId="17" fillId="9" borderId="24" xfId="0" applyNumberFormat="1" applyFont="1" applyFill="1" applyBorder="1" applyAlignment="1">
      <alignment horizontal="center" vertical="top"/>
    </xf>
    <xf numFmtId="0" fontId="26" fillId="0" borderId="23" xfId="12" applyFont="1" applyBorder="1" applyAlignment="1">
      <alignment horizontal="left" vertical="top" wrapText="1"/>
    </xf>
    <xf numFmtId="167" fontId="26" fillId="0" borderId="24" xfId="12" applyNumberFormat="1" applyFont="1" applyBorder="1" applyAlignment="1">
      <alignment horizontal="right" vertical="top"/>
    </xf>
    <xf numFmtId="4" fontId="17" fillId="9" borderId="24" xfId="0" applyNumberFormat="1" applyFont="1" applyFill="1" applyBorder="1" applyAlignment="1">
      <alignment horizontal="center" vertical="top"/>
    </xf>
    <xf numFmtId="3" fontId="26" fillId="0" borderId="24" xfId="12" applyNumberFormat="1" applyFont="1" applyBorder="1" applyAlignment="1">
      <alignment horizontal="right" vertical="top"/>
    </xf>
    <xf numFmtId="0" fontId="17" fillId="0" borderId="23" xfId="12" applyFont="1" applyBorder="1" applyAlignment="1">
      <alignment horizontal="left" vertical="top" wrapText="1"/>
    </xf>
    <xf numFmtId="0" fontId="26" fillId="0" borderId="25" xfId="12" applyFont="1" applyBorder="1" applyAlignment="1">
      <alignment horizontal="left" vertical="top" wrapText="1"/>
    </xf>
    <xf numFmtId="3" fontId="26" fillId="0" borderId="26" xfId="9" applyNumberFormat="1" applyFont="1" applyBorder="1" applyAlignment="1">
      <alignment horizontal="right" vertical="top"/>
    </xf>
    <xf numFmtId="0" fontId="22" fillId="0" borderId="25" xfId="12" applyFont="1" applyBorder="1" applyAlignment="1">
      <alignment horizontal="left" vertical="top" wrapText="1"/>
    </xf>
    <xf numFmtId="3" fontId="26" fillId="0" borderId="24" xfId="9" applyNumberFormat="1" applyFont="1" applyBorder="1" applyAlignment="1">
      <alignment horizontal="right" vertical="top"/>
    </xf>
    <xf numFmtId="3" fontId="26" fillId="0" borderId="26" xfId="12" applyNumberFormat="1" applyFont="1" applyBorder="1" applyAlignment="1">
      <alignment horizontal="right" vertical="top"/>
    </xf>
    <xf numFmtId="0" fontId="17" fillId="0" borderId="27" xfId="12" applyFont="1" applyBorder="1" applyAlignment="1">
      <alignment horizontal="left" vertical="top" wrapText="1"/>
    </xf>
    <xf numFmtId="3" fontId="26" fillId="0" borderId="28" xfId="12" applyNumberFormat="1" applyFont="1" applyBorder="1" applyAlignment="1">
      <alignment horizontal="right" vertical="top"/>
    </xf>
    <xf numFmtId="0" fontId="26" fillId="0" borderId="29" xfId="12" applyFont="1" applyBorder="1" applyAlignment="1">
      <alignment horizontal="left" vertical="top" wrapText="1"/>
    </xf>
    <xf numFmtId="2" fontId="26" fillId="0" borderId="30" xfId="12" applyNumberFormat="1" applyFont="1" applyBorder="1" applyAlignment="1">
      <alignment horizontal="right" vertical="top"/>
    </xf>
    <xf numFmtId="2" fontId="17" fillId="0" borderId="30" xfId="13" applyNumberFormat="1" applyFont="1" applyBorder="1" applyAlignment="1">
      <alignment horizontal="right" vertical="top"/>
    </xf>
    <xf numFmtId="2" fontId="26" fillId="0" borderId="31" xfId="12" applyNumberFormat="1" applyFont="1" applyBorder="1" applyAlignment="1">
      <alignment horizontal="right" vertical="top"/>
    </xf>
    <xf numFmtId="2" fontId="17" fillId="0" borderId="15" xfId="8" applyNumberFormat="1" applyFont="1" applyBorder="1" applyAlignment="1">
      <alignment horizontal="right" vertical="top"/>
    </xf>
    <xf numFmtId="2" fontId="17" fillId="0" borderId="15" xfId="11" applyNumberFormat="1" applyFont="1" applyBorder="1" applyAlignment="1">
      <alignment horizontal="right" vertical="top"/>
    </xf>
    <xf numFmtId="2" fontId="17" fillId="0" borderId="32" xfId="8" applyNumberFormat="1" applyFont="1" applyBorder="1" applyAlignment="1">
      <alignment horizontal="right" vertical="top"/>
    </xf>
    <xf numFmtId="2" fontId="26" fillId="0" borderId="33" xfId="0" applyNumberFormat="1" applyFont="1" applyBorder="1" applyAlignment="1">
      <alignment horizontal="center" vertical="top"/>
    </xf>
    <xf numFmtId="2" fontId="26" fillId="0" borderId="34" xfId="0" applyNumberFormat="1" applyFont="1" applyBorder="1" applyAlignment="1">
      <alignment horizontal="center" vertical="top"/>
    </xf>
    <xf numFmtId="2" fontId="17" fillId="0" borderId="8" xfId="6" applyNumberFormat="1" applyFont="1" applyBorder="1" applyAlignment="1">
      <alignment horizontal="center" vertical="top"/>
    </xf>
    <xf numFmtId="4" fontId="17" fillId="0" borderId="3" xfId="13" applyNumberFormat="1" applyFont="1" applyBorder="1" applyAlignment="1">
      <alignment horizontal="right" vertical="top"/>
    </xf>
    <xf numFmtId="3" fontId="17" fillId="0" borderId="3" xfId="12" applyNumberFormat="1" applyFont="1" applyBorder="1" applyAlignment="1">
      <alignment horizontal="right" vertical="top"/>
    </xf>
    <xf numFmtId="3" fontId="9" fillId="12" borderId="3" xfId="8" applyNumberFormat="1" applyFont="1" applyFill="1" applyBorder="1" applyAlignment="1">
      <alignment horizontal="right" vertical="top"/>
    </xf>
    <xf numFmtId="3" fontId="9" fillId="0" borderId="3" xfId="8" applyNumberFormat="1" applyFont="1" applyFill="1" applyBorder="1" applyAlignment="1">
      <alignment horizontal="right" vertical="top"/>
    </xf>
    <xf numFmtId="3" fontId="9" fillId="0" borderId="3" xfId="13" applyNumberFormat="1" applyFont="1" applyBorder="1" applyAlignment="1">
      <alignment horizontal="right" vertical="top"/>
    </xf>
    <xf numFmtId="3" fontId="9" fillId="12" borderId="13" xfId="8" applyNumberFormat="1" applyFont="1" applyFill="1" applyBorder="1" applyAlignment="1">
      <alignment horizontal="right" vertical="top"/>
    </xf>
    <xf numFmtId="3" fontId="17" fillId="0" borderId="35" xfId="8" applyNumberFormat="1" applyFont="1" applyBorder="1" applyAlignment="1">
      <alignment horizontal="right" vertical="top"/>
    </xf>
    <xf numFmtId="3" fontId="17" fillId="0" borderId="35" xfId="13" applyNumberFormat="1" applyFont="1" applyBorder="1" applyAlignment="1">
      <alignment horizontal="right" vertical="top"/>
    </xf>
    <xf numFmtId="3" fontId="17" fillId="0" borderId="36" xfId="8" applyNumberFormat="1" applyFont="1" applyBorder="1" applyAlignment="1">
      <alignment horizontal="right" vertical="top"/>
    </xf>
    <xf numFmtId="3" fontId="17" fillId="0" borderId="37" xfId="8" applyNumberFormat="1" applyFont="1" applyBorder="1" applyAlignment="1">
      <alignment horizontal="right" vertical="top"/>
    </xf>
    <xf numFmtId="3" fontId="9" fillId="12" borderId="37" xfId="8" applyNumberFormat="1" applyFont="1" applyFill="1" applyBorder="1" applyAlignment="1">
      <alignment horizontal="right" vertical="top"/>
    </xf>
    <xf numFmtId="3" fontId="17" fillId="0" borderId="38" xfId="8" applyNumberFormat="1" applyFont="1" applyBorder="1" applyAlignment="1">
      <alignment horizontal="right" vertical="top"/>
    </xf>
    <xf numFmtId="0" fontId="17" fillId="0" borderId="39" xfId="0" applyFont="1" applyBorder="1" applyAlignment="1">
      <alignment horizontal="left" vertical="top" wrapText="1"/>
    </xf>
    <xf numFmtId="0" fontId="22" fillId="9" borderId="5" xfId="0" applyFont="1" applyFill="1" applyBorder="1" applyAlignment="1">
      <alignment horizontal="left" vertical="top" wrapText="1"/>
    </xf>
    <xf numFmtId="0" fontId="17" fillId="0" borderId="5" xfId="12" applyFont="1" applyBorder="1" applyAlignment="1">
      <alignment horizontal="left" vertical="top" wrapText="1"/>
    </xf>
    <xf numFmtId="0" fontId="17" fillId="0" borderId="2" xfId="12" applyFont="1" applyBorder="1" applyAlignment="1">
      <alignment horizontal="left" vertical="top" wrapText="1"/>
    </xf>
    <xf numFmtId="0" fontId="22" fillId="0" borderId="2" xfId="12" applyFont="1" applyBorder="1" applyAlignment="1">
      <alignment horizontal="left" vertical="top" wrapText="1"/>
    </xf>
    <xf numFmtId="0" fontId="17" fillId="0" borderId="15" xfId="12" applyFont="1" applyBorder="1" applyAlignment="1">
      <alignment horizontal="left" vertical="top" wrapText="1"/>
    </xf>
    <xf numFmtId="0" fontId="28" fillId="0" borderId="0" xfId="0" applyFont="1"/>
    <xf numFmtId="0" fontId="29" fillId="0" borderId="0" xfId="1" applyFont="1" applyAlignment="1" applyProtection="1"/>
    <xf numFmtId="0" fontId="30" fillId="0" borderId="0" xfId="1" applyFont="1" applyAlignment="1" applyProtection="1"/>
    <xf numFmtId="0" fontId="31" fillId="0" borderId="0" xfId="1" applyFont="1" applyAlignment="1" applyProtection="1"/>
    <xf numFmtId="173" fontId="17" fillId="0" borderId="3" xfId="2" applyNumberFormat="1" applyFont="1" applyBorder="1" applyAlignment="1">
      <alignment horizontal="right" vertical="top" wrapText="1"/>
    </xf>
    <xf numFmtId="173" fontId="17" fillId="0" borderId="43" xfId="2" applyNumberFormat="1" applyFont="1" applyBorder="1" applyAlignment="1">
      <alignment horizontal="right" vertical="top" wrapText="1"/>
    </xf>
    <xf numFmtId="0" fontId="22" fillId="13" borderId="5" xfId="0" applyFont="1" applyFill="1" applyBorder="1" applyAlignment="1">
      <alignment horizontal="left" wrapText="1"/>
    </xf>
    <xf numFmtId="4" fontId="17" fillId="14" borderId="2" xfId="7" applyNumberFormat="1" applyFont="1" applyFill="1" applyBorder="1" applyAlignment="1">
      <alignment horizontal="right" vertical="top"/>
    </xf>
    <xf numFmtId="3" fontId="17" fillId="13" borderId="2" xfId="0" applyNumberFormat="1" applyFont="1" applyFill="1" applyBorder="1" applyAlignment="1">
      <alignment horizontal="right" vertical="top"/>
    </xf>
    <xf numFmtId="0" fontId="33" fillId="14" borderId="2" xfId="0" applyFont="1" applyFill="1" applyBorder="1" applyAlignment="1">
      <alignment horizontal="right" vertical="top"/>
    </xf>
    <xf numFmtId="167" fontId="17" fillId="0" borderId="2" xfId="7" applyNumberFormat="1" applyFont="1" applyBorder="1" applyAlignment="1">
      <alignment horizontal="right" vertical="top"/>
    </xf>
    <xf numFmtId="169" fontId="33" fillId="0" borderId="2" xfId="0" applyNumberFormat="1" applyFont="1" applyBorder="1" applyAlignment="1">
      <alignment horizontal="right" vertical="top"/>
    </xf>
    <xf numFmtId="3" fontId="17" fillId="0" borderId="2" xfId="7" applyNumberFormat="1" applyFont="1" applyBorder="1" applyAlignment="1">
      <alignment horizontal="right" vertical="top"/>
    </xf>
    <xf numFmtId="1" fontId="33" fillId="0" borderId="2" xfId="0" applyNumberFormat="1" applyFont="1" applyBorder="1" applyAlignment="1">
      <alignment horizontal="right" vertical="top"/>
    </xf>
    <xf numFmtId="3" fontId="33" fillId="0" borderId="2" xfId="0" applyNumberFormat="1" applyFont="1" applyBorder="1" applyAlignment="1">
      <alignment horizontal="right" vertical="top"/>
    </xf>
    <xf numFmtId="4" fontId="17" fillId="0" borderId="2" xfId="7" applyNumberFormat="1" applyFont="1" applyBorder="1" applyAlignment="1">
      <alignment horizontal="right" vertical="top"/>
    </xf>
    <xf numFmtId="2" fontId="33" fillId="0" borderId="2" xfId="0" applyNumberFormat="1" applyFont="1" applyBorder="1" applyAlignment="1">
      <alignment horizontal="right" vertical="top"/>
    </xf>
    <xf numFmtId="0" fontId="33" fillId="0" borderId="2" xfId="0" applyFont="1" applyBorder="1" applyAlignment="1">
      <alignment horizontal="right" vertical="top"/>
    </xf>
    <xf numFmtId="173" fontId="33" fillId="0" borderId="2" xfId="2" applyNumberFormat="1" applyFont="1" applyBorder="1" applyAlignment="1">
      <alignment horizontal="right" vertical="top"/>
    </xf>
    <xf numFmtId="0" fontId="22" fillId="11" borderId="5" xfId="0" applyFont="1" applyFill="1" applyBorder="1" applyAlignment="1">
      <alignment horizontal="left" vertical="top" wrapText="1"/>
    </xf>
    <xf numFmtId="3" fontId="17" fillId="11" borderId="2" xfId="0" applyNumberFormat="1" applyFont="1" applyFill="1" applyBorder="1" applyAlignment="1">
      <alignment horizontal="right" vertical="top"/>
    </xf>
    <xf numFmtId="0" fontId="22" fillId="0" borderId="5" xfId="12" applyFont="1" applyBorder="1" applyAlignment="1">
      <alignment horizontal="left" vertical="top" wrapText="1"/>
    </xf>
    <xf numFmtId="0" fontId="17" fillId="0" borderId="5" xfId="12" quotePrefix="1" applyFont="1" applyBorder="1" applyAlignment="1">
      <alignment horizontal="left" vertical="top" wrapText="1"/>
    </xf>
    <xf numFmtId="0" fontId="22" fillId="0" borderId="5" xfId="12" quotePrefix="1" applyFont="1" applyBorder="1" applyAlignment="1">
      <alignment horizontal="left" vertical="top" wrapText="1"/>
    </xf>
    <xf numFmtId="173" fontId="17" fillId="0" borderId="2" xfId="2" applyNumberFormat="1" applyFont="1" applyBorder="1" applyAlignment="1">
      <alignment horizontal="right" vertical="top"/>
    </xf>
    <xf numFmtId="0" fontId="17" fillId="0" borderId="5" xfId="12" applyFont="1" applyFill="1" applyBorder="1" applyAlignment="1">
      <alignment horizontal="left" vertical="top" wrapText="1"/>
    </xf>
    <xf numFmtId="173" fontId="17" fillId="0" borderId="2" xfId="2" applyNumberFormat="1" applyFont="1" applyFill="1" applyBorder="1" applyAlignment="1">
      <alignment horizontal="right" vertical="top"/>
    </xf>
    <xf numFmtId="173" fontId="9" fillId="0" borderId="2" xfId="2" applyNumberFormat="1" applyFont="1" applyBorder="1" applyAlignment="1">
      <alignment horizontal="right" vertical="top"/>
    </xf>
    <xf numFmtId="173" fontId="9" fillId="0" borderId="2" xfId="2" applyNumberFormat="1" applyFont="1" applyFill="1" applyBorder="1" applyAlignment="1">
      <alignment horizontal="right" vertical="top"/>
    </xf>
    <xf numFmtId="0" fontId="17" fillId="0" borderId="44" xfId="12" applyFont="1" applyFill="1" applyBorder="1" applyAlignment="1">
      <alignment horizontal="left" vertical="top" wrapText="1"/>
    </xf>
    <xf numFmtId="173" fontId="17" fillId="0" borderId="3" xfId="2" applyNumberFormat="1" applyFont="1" applyFill="1" applyBorder="1" applyAlignment="1">
      <alignment horizontal="right" vertical="top"/>
    </xf>
    <xf numFmtId="173" fontId="9" fillId="0" borderId="45" xfId="2" applyNumberFormat="1" applyFont="1" applyFill="1" applyBorder="1" applyAlignment="1">
      <alignment horizontal="right" vertical="top"/>
    </xf>
    <xf numFmtId="0" fontId="17" fillId="0" borderId="18" xfId="12" applyFont="1" applyFill="1" applyBorder="1" applyAlignment="1">
      <alignment horizontal="left" vertical="top" wrapText="1"/>
    </xf>
    <xf numFmtId="173" fontId="33" fillId="0" borderId="18" xfId="2" applyNumberFormat="1" applyFont="1" applyBorder="1" applyAlignment="1">
      <alignment horizontal="right" vertical="top"/>
    </xf>
    <xf numFmtId="0" fontId="17" fillId="0" borderId="0" xfId="12" applyFont="1" applyFill="1" applyBorder="1" applyAlignment="1">
      <alignment horizontal="left" wrapText="1"/>
    </xf>
    <xf numFmtId="0" fontId="0" fillId="0" borderId="0" xfId="0" applyFont="1"/>
    <xf numFmtId="0" fontId="9" fillId="0" borderId="0" xfId="12" applyFont="1" applyFill="1" applyBorder="1" applyAlignment="1">
      <alignment horizontal="left"/>
    </xf>
    <xf numFmtId="0" fontId="32" fillId="0" borderId="0" xfId="0" applyFont="1" applyAlignment="1">
      <alignment vertical="center" wrapText="1"/>
    </xf>
    <xf numFmtId="0" fontId="0" fillId="0" borderId="0" xfId="0" applyFont="1" applyAlignment="1"/>
    <xf numFmtId="0" fontId="17" fillId="0" borderId="39" xfId="0" applyFont="1" applyBorder="1" applyAlignment="1">
      <alignment horizontal="left" vertical="center" wrapText="1"/>
    </xf>
    <xf numFmtId="0" fontId="34" fillId="0" borderId="0" xfId="0" applyFont="1"/>
    <xf numFmtId="0" fontId="35" fillId="0" borderId="0" xfId="0" applyFont="1"/>
    <xf numFmtId="0" fontId="34" fillId="0" borderId="2" xfId="0" applyFont="1" applyFill="1" applyBorder="1"/>
    <xf numFmtId="0" fontId="22" fillId="0" borderId="41" xfId="12" applyFont="1" applyBorder="1" applyAlignment="1">
      <alignment horizontal="center" wrapText="1"/>
    </xf>
    <xf numFmtId="0" fontId="22" fillId="0" borderId="42" xfId="12" applyFont="1" applyBorder="1" applyAlignment="1">
      <alignment horizontal="center" wrapText="1"/>
    </xf>
    <xf numFmtId="169" fontId="17" fillId="0" borderId="2" xfId="7" applyNumberFormat="1" applyFont="1" applyBorder="1" applyAlignment="1">
      <alignment horizontal="right" vertical="top"/>
    </xf>
    <xf numFmtId="1" fontId="17" fillId="0" borderId="2" xfId="7" applyNumberFormat="1" applyFont="1" applyBorder="1" applyAlignment="1">
      <alignment horizontal="right" vertical="top"/>
    </xf>
    <xf numFmtId="0" fontId="17" fillId="0" borderId="0" xfId="12" applyFont="1" applyFill="1" applyBorder="1" applyAlignment="1">
      <alignment horizontal="left"/>
    </xf>
    <xf numFmtId="0" fontId="19" fillId="0" borderId="0" xfId="12" applyFont="1" applyFill="1" applyBorder="1" applyAlignment="1">
      <alignment horizontal="left"/>
    </xf>
    <xf numFmtId="0" fontId="22" fillId="0" borderId="17" xfId="0" applyFont="1" applyBorder="1" applyAlignment="1">
      <alignment horizontal="center" vertical="center" wrapText="1"/>
    </xf>
    <xf numFmtId="0" fontId="22" fillId="0" borderId="11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7" xfId="12" applyFont="1" applyBorder="1" applyAlignment="1">
      <alignment horizontal="center" vertical="center" wrapText="1"/>
    </xf>
    <xf numFmtId="0" fontId="22" fillId="0" borderId="9" xfId="12" applyFont="1" applyBorder="1" applyAlignment="1">
      <alignment horizontal="center" wrapText="1"/>
    </xf>
    <xf numFmtId="0" fontId="22" fillId="0" borderId="17" xfId="12" applyFont="1" applyBorder="1" applyAlignment="1">
      <alignment horizontal="center" vertical="center" wrapText="1"/>
    </xf>
    <xf numFmtId="0" fontId="22" fillId="0" borderId="11" xfId="12" applyFont="1" applyBorder="1" applyAlignment="1">
      <alignment horizontal="center" wrapText="1"/>
    </xf>
    <xf numFmtId="0" fontId="22" fillId="0" borderId="12" xfId="12" applyFont="1" applyBorder="1" applyAlignment="1">
      <alignment horizontal="center" wrapText="1"/>
    </xf>
    <xf numFmtId="0" fontId="22" fillId="0" borderId="40" xfId="12" applyFont="1" applyBorder="1" applyAlignment="1">
      <alignment horizontal="center" vertical="center" wrapText="1"/>
    </xf>
  </cellXfs>
  <cellStyles count="15">
    <cellStyle name="Lien hypertexte" xfId="1" builtinId="8"/>
    <cellStyle name="Milliers" xfId="2" builtinId="3"/>
    <cellStyle name="Milliers_serie_chrono_1993 (6)" xfId="3"/>
    <cellStyle name="Milliers_serie_chrono_2002 (2)" xfId="4"/>
    <cellStyle name="Milliers_serie_chrono_2003 (2)" xfId="5"/>
    <cellStyle name="Normal" xfId="0" builtinId="0"/>
    <cellStyle name="Normal 2" xfId="6"/>
    <cellStyle name="Normal_2021_1" xfId="7"/>
    <cellStyle name="Normal_Feuil1" xfId="8"/>
    <cellStyle name="Normal_Feuil1_1" xfId="9"/>
    <cellStyle name="Normal_Feuil2" xfId="10"/>
    <cellStyle name="Normal_Feuil3" xfId="11"/>
    <cellStyle name="Normal_Feuil3_1" xfId="12"/>
    <cellStyle name="Normal_Feuil4" xfId="13"/>
    <cellStyle name="Normal_serie_chrono_RICA_2014" xfId="1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66FF99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123825</xdr:rowOff>
    </xdr:from>
    <xdr:to>
      <xdr:col>8</xdr:col>
      <xdr:colOff>676275</xdr:colOff>
      <xdr:row>41</xdr:row>
      <xdr:rowOff>133350</xdr:rowOff>
    </xdr:to>
    <xdr:pic>
      <xdr:nvPicPr>
        <xdr:cNvPr id="11305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"/>
          <a:ext cx="6772275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714375</xdr:colOff>
      <xdr:row>8</xdr:row>
      <xdr:rowOff>19050</xdr:rowOff>
    </xdr:from>
    <xdr:to>
      <xdr:col>17</xdr:col>
      <xdr:colOff>28575</xdr:colOff>
      <xdr:row>17</xdr:row>
      <xdr:rowOff>95250</xdr:rowOff>
    </xdr:to>
    <xdr:sp macro="" textlink="">
      <xdr:nvSpPr>
        <xdr:cNvPr id="3" name="ZoneTexte 2"/>
        <xdr:cNvSpPr txBox="1"/>
      </xdr:nvSpPr>
      <xdr:spPr>
        <a:xfrm>
          <a:off x="6810375" y="1514475"/>
          <a:ext cx="6172200" cy="1533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À partir de l'accueil, allez</a:t>
          </a:r>
          <a:r>
            <a:rPr lang="fr-FR" sz="1200" baseline="0"/>
            <a:t> dans l'onglet </a:t>
          </a:r>
          <a:r>
            <a:rPr lang="fr-FR" sz="1200" b="1" baseline="0"/>
            <a:t>Chiffres et Analyses</a:t>
          </a:r>
          <a:r>
            <a:rPr lang="fr-FR" sz="1200" baseline="0"/>
            <a:t>, choisissez dans le menu de </a:t>
          </a:r>
          <a:r>
            <a:rPr lang="fr-FR" sz="1200" b="1" baseline="0"/>
            <a:t>gauche Économie agricole et alimentaire</a:t>
          </a:r>
          <a:r>
            <a:rPr lang="fr-FR" sz="1200" baseline="0"/>
            <a:t>, puis </a:t>
          </a:r>
          <a:r>
            <a:rPr lang="fr-FR" sz="1200" b="1" baseline="0"/>
            <a:t>Résultats économiques des exploitations;</a:t>
          </a:r>
        </a:p>
        <a:p>
          <a:r>
            <a:rPr lang="fr-FR" sz="1200" b="0" baseline="0"/>
            <a:t>Plusieurs documents apparaissent:</a:t>
          </a:r>
        </a:p>
        <a:p>
          <a:r>
            <a:rPr lang="fr-FR" sz="1200" b="0" baseline="0"/>
            <a:t>- ceux précédés d'une icône livre correspondent à des publications ;</a:t>
          </a:r>
        </a:p>
        <a:p>
          <a:r>
            <a:rPr lang="fr-FR" sz="1200" b="0" baseline="0"/>
            <a:t>- ceux précédés d'une icône cube correspondent à des </a:t>
          </a:r>
          <a:r>
            <a:rPr lang="fr-FR" sz="1200" b="1" baseline="0"/>
            <a:t>tableaux multidimensionnels </a:t>
          </a:r>
          <a:r>
            <a:rPr lang="fr-FR" sz="1200" b="0" baseline="0"/>
            <a:t>vous permettant de réaliser vous-même vos propres sélections et de créer un tableau de résultat. Avant de réaliser un tableau multidimensionnel, bien lire </a:t>
          </a:r>
          <a:r>
            <a:rPr lang="fr-FR" sz="1200" b="1" baseline="0"/>
            <a:t>l'Aide en ligne </a:t>
          </a:r>
          <a:r>
            <a:rPr lang="fr-FR" sz="1200" b="0" baseline="0"/>
            <a:t>ci dessous.</a:t>
          </a:r>
          <a:endParaRPr lang="fr-FR" sz="1200" b="0"/>
        </a:p>
      </xdr:txBody>
    </xdr:sp>
    <xdr:clientData/>
  </xdr:twoCellAnchor>
  <xdr:twoCellAnchor>
    <xdr:from>
      <xdr:col>0</xdr:col>
      <xdr:colOff>219075</xdr:colOff>
      <xdr:row>34</xdr:row>
      <xdr:rowOff>104775</xdr:rowOff>
    </xdr:from>
    <xdr:to>
      <xdr:col>2</xdr:col>
      <xdr:colOff>742951</xdr:colOff>
      <xdr:row>41</xdr:row>
      <xdr:rowOff>104775</xdr:rowOff>
    </xdr:to>
    <xdr:sp macro="" textlink="">
      <xdr:nvSpPr>
        <xdr:cNvPr id="4" name="Ellipse 3"/>
        <xdr:cNvSpPr/>
      </xdr:nvSpPr>
      <xdr:spPr>
        <a:xfrm>
          <a:off x="219075" y="5857875"/>
          <a:ext cx="2047876" cy="113347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66675</xdr:colOff>
      <xdr:row>16</xdr:row>
      <xdr:rowOff>76201</xdr:rowOff>
    </xdr:from>
    <xdr:to>
      <xdr:col>2</xdr:col>
      <xdr:colOff>552450</xdr:colOff>
      <xdr:row>18</xdr:row>
      <xdr:rowOff>76201</xdr:rowOff>
    </xdr:to>
    <xdr:sp macro="" textlink="">
      <xdr:nvSpPr>
        <xdr:cNvPr id="5" name="Ellipse 4"/>
        <xdr:cNvSpPr/>
      </xdr:nvSpPr>
      <xdr:spPr>
        <a:xfrm>
          <a:off x="828675" y="2867026"/>
          <a:ext cx="1247775" cy="323850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agreste.agriculture.gouv.fr/" TargetMode="External"/><Relationship Id="rId2" Type="http://schemas.openxmlformats.org/officeDocument/2006/relationships/hyperlink" Target="https://agreste.agriculture.gouv.fr/agreste-web/servicon/A.2/listeTypeServicon/" TargetMode="External"/><Relationship Id="rId1" Type="http://schemas.openxmlformats.org/officeDocument/2006/relationships/hyperlink" Target="https://draaf.bretagne.agriculture.gouv.fr/comptes-de-l-agriculture-revenus-agricoles-r90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s://agreste.agriculture.gouv.fr/agreste-web/methodon/S-RICA/method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4" sqref="A4"/>
    </sheetView>
  </sheetViews>
  <sheetFormatPr baseColWidth="10" defaultRowHeight="12.75" x14ac:dyDescent="0.2"/>
  <cols>
    <col min="1" max="1" width="41.425781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116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2323</v>
      </c>
      <c r="C9" s="15">
        <v>24618</v>
      </c>
      <c r="D9" s="15">
        <v>5496</v>
      </c>
      <c r="E9" s="15">
        <v>3755</v>
      </c>
      <c r="F9" s="15">
        <v>2564</v>
      </c>
      <c r="G9" s="16">
        <v>45783</v>
      </c>
    </row>
    <row r="10" spans="1:7" x14ac:dyDescent="0.2">
      <c r="A10" s="17" t="s">
        <v>4</v>
      </c>
      <c r="B10" s="9"/>
      <c r="C10" s="9"/>
      <c r="D10" s="9"/>
      <c r="E10" s="9"/>
      <c r="F10" s="9"/>
      <c r="G10" s="9"/>
    </row>
    <row r="11" spans="1:7" x14ac:dyDescent="0.2">
      <c r="A11" s="14" t="s">
        <v>5</v>
      </c>
      <c r="B11" s="15">
        <v>21.9</v>
      </c>
      <c r="C11" s="15">
        <v>31.9</v>
      </c>
      <c r="D11" s="15">
        <v>23.1</v>
      </c>
      <c r="E11" s="15">
        <v>33.4</v>
      </c>
      <c r="F11" s="15">
        <v>30.3</v>
      </c>
      <c r="G11" s="16">
        <v>30.3</v>
      </c>
    </row>
    <row r="12" spans="1:7" x14ac:dyDescent="0.2">
      <c r="A12" s="14" t="s">
        <v>6</v>
      </c>
      <c r="B12" s="15">
        <v>16</v>
      </c>
      <c r="C12" s="15">
        <v>19</v>
      </c>
      <c r="D12" s="15">
        <v>13</v>
      </c>
      <c r="E12" s="15">
        <v>18</v>
      </c>
      <c r="F12" s="15">
        <v>20</v>
      </c>
      <c r="G12" s="16">
        <v>18.5</v>
      </c>
    </row>
    <row r="13" spans="1:7" x14ac:dyDescent="0.2">
      <c r="A13" s="14" t="s">
        <v>7</v>
      </c>
      <c r="B13" s="161" t="s">
        <v>118</v>
      </c>
      <c r="C13" s="20">
        <v>28.3</v>
      </c>
      <c r="D13" s="19">
        <v>1.3</v>
      </c>
      <c r="E13" s="20">
        <v>19.8</v>
      </c>
      <c r="F13" s="20">
        <v>12.6</v>
      </c>
      <c r="G13" s="20">
        <v>19.100000000000001</v>
      </c>
    </row>
    <row r="14" spans="1:7" x14ac:dyDescent="0.2">
      <c r="A14" s="14" t="s">
        <v>8</v>
      </c>
      <c r="B14" s="161" t="s">
        <v>118</v>
      </c>
      <c r="C14" s="19">
        <v>0.7</v>
      </c>
      <c r="D14" s="20">
        <v>82.5</v>
      </c>
      <c r="E14" s="20">
        <v>39.799999999999997</v>
      </c>
      <c r="F14" s="19">
        <v>1.9</v>
      </c>
      <c r="G14" s="20">
        <v>16.3</v>
      </c>
    </row>
    <row r="15" spans="1:7" x14ac:dyDescent="0.2">
      <c r="A15" s="14" t="s">
        <v>9</v>
      </c>
      <c r="B15" s="20">
        <v>12.7</v>
      </c>
      <c r="C15" s="20">
        <v>1.6</v>
      </c>
      <c r="D15" s="20">
        <v>469.8</v>
      </c>
      <c r="E15" s="20">
        <v>249.1</v>
      </c>
      <c r="F15" s="20">
        <v>7.5</v>
      </c>
      <c r="G15" s="20">
        <v>88.1</v>
      </c>
    </row>
    <row r="16" spans="1:7" x14ac:dyDescent="0.2">
      <c r="A16" s="14" t="s">
        <v>11</v>
      </c>
      <c r="B16" s="22">
        <v>1.7</v>
      </c>
      <c r="C16" s="22">
        <v>1.4</v>
      </c>
      <c r="D16" s="22">
        <v>1.7</v>
      </c>
      <c r="E16" s="22">
        <v>1.8</v>
      </c>
      <c r="F16" s="22">
        <v>1.5</v>
      </c>
      <c r="G16" s="23">
        <v>1.6</v>
      </c>
    </row>
    <row r="17" spans="1:7" x14ac:dyDescent="0.2">
      <c r="A17" s="17" t="s">
        <v>119</v>
      </c>
      <c r="B17" s="9"/>
      <c r="C17" s="9"/>
      <c r="D17" s="9"/>
      <c r="E17" s="9"/>
      <c r="F17" s="9"/>
      <c r="G17" s="9"/>
    </row>
    <row r="18" spans="1:7" x14ac:dyDescent="0.2">
      <c r="A18" s="14" t="s">
        <v>12</v>
      </c>
      <c r="B18" s="24">
        <v>138.1</v>
      </c>
      <c r="C18" s="24">
        <v>214.5</v>
      </c>
      <c r="D18" s="24">
        <v>232.7</v>
      </c>
      <c r="E18" s="24">
        <v>293.60000000000002</v>
      </c>
      <c r="F18" s="24">
        <v>145.9</v>
      </c>
      <c r="G18" s="25">
        <v>211.4</v>
      </c>
    </row>
    <row r="19" spans="1:7" x14ac:dyDescent="0.2">
      <c r="A19" s="14" t="s">
        <v>121</v>
      </c>
      <c r="B19" s="24">
        <v>94.4</v>
      </c>
      <c r="C19" s="24">
        <v>48.5</v>
      </c>
      <c r="D19" s="24">
        <v>184.9</v>
      </c>
      <c r="E19" s="24">
        <v>101.3</v>
      </c>
      <c r="F19" s="24">
        <v>43</v>
      </c>
      <c r="G19" s="25">
        <v>76.3</v>
      </c>
    </row>
    <row r="20" spans="1:7" x14ac:dyDescent="0.2">
      <c r="A20" s="14" t="s">
        <v>14</v>
      </c>
      <c r="B20" s="24">
        <v>545.6</v>
      </c>
      <c r="C20" s="24">
        <v>695.3</v>
      </c>
      <c r="D20" s="24">
        <v>1352.5</v>
      </c>
      <c r="E20" s="24">
        <v>1163.9000000000001</v>
      </c>
      <c r="F20" s="24">
        <v>610.1</v>
      </c>
      <c r="G20" s="25">
        <v>835.5</v>
      </c>
    </row>
    <row r="21" spans="1:7" x14ac:dyDescent="0.2">
      <c r="A21" s="14" t="s">
        <v>15</v>
      </c>
      <c r="B21" s="24">
        <v>315.60000000000002</v>
      </c>
      <c r="C21" s="24">
        <v>447.3</v>
      </c>
      <c r="D21" s="24">
        <v>1126.9000000000001</v>
      </c>
      <c r="E21" s="24">
        <v>901.7</v>
      </c>
      <c r="F21" s="24">
        <v>351.4</v>
      </c>
      <c r="G21" s="25">
        <v>586</v>
      </c>
    </row>
    <row r="22" spans="1:7" x14ac:dyDescent="0.2">
      <c r="A22" s="14" t="s">
        <v>16</v>
      </c>
      <c r="B22" s="24">
        <v>234.4</v>
      </c>
      <c r="C22" s="24">
        <v>294.89999999999998</v>
      </c>
      <c r="D22" s="24">
        <v>575.5</v>
      </c>
      <c r="E22" s="24">
        <v>547</v>
      </c>
      <c r="F22" s="24">
        <v>253.7</v>
      </c>
      <c r="G22" s="25">
        <v>358.6</v>
      </c>
    </row>
    <row r="23" spans="1:7" x14ac:dyDescent="0.2">
      <c r="A23" s="14" t="s">
        <v>17</v>
      </c>
      <c r="B23" s="24">
        <v>113.4</v>
      </c>
      <c r="C23" s="24">
        <v>227.9</v>
      </c>
      <c r="D23" s="24">
        <v>421.9</v>
      </c>
      <c r="E23" s="24">
        <v>430.6</v>
      </c>
      <c r="F23" s="24">
        <v>196.7</v>
      </c>
      <c r="G23" s="25">
        <v>271.2</v>
      </c>
    </row>
    <row r="24" spans="1:7" x14ac:dyDescent="0.2">
      <c r="A24" s="14" t="s">
        <v>18</v>
      </c>
      <c r="B24" s="24">
        <v>424.4</v>
      </c>
      <c r="C24" s="24">
        <v>695.6</v>
      </c>
      <c r="D24" s="24">
        <v>863.6</v>
      </c>
      <c r="E24" s="24">
        <v>980.1</v>
      </c>
      <c r="F24" s="24">
        <v>570.9</v>
      </c>
      <c r="G24" s="25">
        <v>719.7</v>
      </c>
    </row>
    <row r="25" spans="1:7" x14ac:dyDescent="0.2">
      <c r="A25" s="14" t="s">
        <v>19</v>
      </c>
      <c r="B25" s="24">
        <v>358</v>
      </c>
      <c r="C25" s="24">
        <v>297</v>
      </c>
      <c r="D25" s="24">
        <v>1070.8</v>
      </c>
      <c r="E25" s="24">
        <v>734.3</v>
      </c>
      <c r="F25" s="24">
        <v>294.5</v>
      </c>
      <c r="G25" s="25">
        <v>478</v>
      </c>
    </row>
    <row r="26" spans="1:7" x14ac:dyDescent="0.2">
      <c r="A26" s="17" t="s">
        <v>120</v>
      </c>
      <c r="B26" s="26"/>
      <c r="C26" s="26"/>
      <c r="D26" s="26"/>
      <c r="E26" s="26"/>
      <c r="F26" s="26"/>
      <c r="G26" s="26"/>
    </row>
    <row r="27" spans="1:7" x14ac:dyDescent="0.2">
      <c r="A27" s="14" t="s">
        <v>20</v>
      </c>
      <c r="B27" s="24">
        <v>496.7</v>
      </c>
      <c r="C27" s="24">
        <v>443.7</v>
      </c>
      <c r="D27" s="24">
        <v>1689.4</v>
      </c>
      <c r="E27" s="24">
        <v>1082.4000000000001</v>
      </c>
      <c r="F27" s="24">
        <v>353.2</v>
      </c>
      <c r="G27" s="25">
        <v>681.3</v>
      </c>
    </row>
    <row r="28" spans="1:7" x14ac:dyDescent="0.2">
      <c r="A28" s="14" t="s">
        <v>23</v>
      </c>
      <c r="B28" s="161" t="s">
        <v>118</v>
      </c>
      <c r="C28" s="161" t="s">
        <v>118</v>
      </c>
      <c r="D28" s="161">
        <v>0.3</v>
      </c>
      <c r="E28" s="161" t="s">
        <v>118</v>
      </c>
      <c r="F28" s="161" t="s">
        <v>118</v>
      </c>
      <c r="G28" s="161" t="s">
        <v>118</v>
      </c>
    </row>
    <row r="29" spans="1:7" x14ac:dyDescent="0.2">
      <c r="A29" s="14" t="s">
        <v>24</v>
      </c>
      <c r="B29" s="24">
        <v>113.8</v>
      </c>
      <c r="C29" s="24">
        <v>140.30000000000001</v>
      </c>
      <c r="D29" s="24">
        <v>944.8</v>
      </c>
      <c r="E29" s="24">
        <v>537.70000000000005</v>
      </c>
      <c r="F29" s="24">
        <v>113.2</v>
      </c>
      <c r="G29" s="25">
        <v>288.8</v>
      </c>
    </row>
    <row r="30" spans="1:7" x14ac:dyDescent="0.2">
      <c r="A30" s="14" t="s">
        <v>29</v>
      </c>
      <c r="B30" s="24">
        <v>76.2</v>
      </c>
      <c r="C30" s="24">
        <v>108.1</v>
      </c>
      <c r="D30" s="24">
        <v>215.6</v>
      </c>
      <c r="E30" s="24">
        <v>161.6</v>
      </c>
      <c r="F30" s="24">
        <v>78</v>
      </c>
      <c r="G30" s="25">
        <v>126.2</v>
      </c>
    </row>
    <row r="31" spans="1:7" x14ac:dyDescent="0.2">
      <c r="A31" s="14" t="s">
        <v>25</v>
      </c>
      <c r="B31" s="24">
        <v>20.3</v>
      </c>
      <c r="C31" s="24">
        <v>14.9</v>
      </c>
      <c r="D31" s="24">
        <v>14.4</v>
      </c>
      <c r="E31" s="24">
        <v>15.5</v>
      </c>
      <c r="F31" s="24">
        <v>17.2</v>
      </c>
      <c r="G31" s="25">
        <v>15.5</v>
      </c>
    </row>
    <row r="32" spans="1:7" x14ac:dyDescent="0.2">
      <c r="A32" s="92" t="s">
        <v>122</v>
      </c>
      <c r="B32" s="27">
        <v>286.39999999999998</v>
      </c>
      <c r="C32" s="27">
        <v>180.4</v>
      </c>
      <c r="D32" s="27">
        <v>514.9</v>
      </c>
      <c r="E32" s="27">
        <v>367.6</v>
      </c>
      <c r="F32" s="27">
        <v>144.80000000000001</v>
      </c>
      <c r="G32" s="28">
        <v>250.8</v>
      </c>
    </row>
    <row r="33" spans="1:7" x14ac:dyDescent="0.2">
      <c r="A33" s="14" t="s">
        <v>27</v>
      </c>
      <c r="B33" s="24">
        <v>0.7</v>
      </c>
      <c r="C33" s="161" t="s">
        <v>118</v>
      </c>
      <c r="D33" s="161" t="s">
        <v>118</v>
      </c>
      <c r="E33" s="161" t="s">
        <v>118</v>
      </c>
      <c r="F33" s="161" t="s">
        <v>118</v>
      </c>
      <c r="G33" s="161" t="s">
        <v>118</v>
      </c>
    </row>
    <row r="34" spans="1:7" x14ac:dyDescent="0.2">
      <c r="A34" s="14" t="s">
        <v>28</v>
      </c>
      <c r="B34" s="24">
        <v>6.3</v>
      </c>
      <c r="C34" s="24">
        <v>10.8</v>
      </c>
      <c r="D34" s="24">
        <v>8.3000000000000007</v>
      </c>
      <c r="E34" s="24">
        <v>10.8</v>
      </c>
      <c r="F34" s="24">
        <v>11.4</v>
      </c>
      <c r="G34" s="25">
        <v>11.1</v>
      </c>
    </row>
    <row r="35" spans="1:7" x14ac:dyDescent="0.2">
      <c r="B35" s="24"/>
      <c r="C35" s="24"/>
      <c r="D35" s="24"/>
      <c r="E35" s="24"/>
      <c r="F35" s="24"/>
      <c r="G35" s="25"/>
    </row>
    <row r="36" spans="1:7" x14ac:dyDescent="0.2">
      <c r="A36" s="14" t="s">
        <v>30</v>
      </c>
      <c r="B36" s="24">
        <v>6.1</v>
      </c>
      <c r="C36" s="24">
        <v>11.9</v>
      </c>
      <c r="D36" s="24">
        <v>11.2</v>
      </c>
      <c r="E36" s="24">
        <v>13.4</v>
      </c>
      <c r="F36" s="24">
        <v>10.9</v>
      </c>
      <c r="G36" s="25">
        <v>11.4</v>
      </c>
    </row>
    <row r="37" spans="1:7" x14ac:dyDescent="0.2">
      <c r="A37" s="14" t="s">
        <v>31</v>
      </c>
      <c r="B37" s="24">
        <v>30.7</v>
      </c>
      <c r="C37" s="24">
        <v>0.6</v>
      </c>
      <c r="D37" s="24">
        <v>21</v>
      </c>
      <c r="E37" s="24">
        <v>9.1</v>
      </c>
      <c r="F37" s="24">
        <v>1.3</v>
      </c>
      <c r="G37" s="25">
        <v>9.1</v>
      </c>
    </row>
    <row r="38" spans="1:7" x14ac:dyDescent="0.2">
      <c r="A38" s="17" t="s">
        <v>32</v>
      </c>
      <c r="B38" s="27">
        <v>256.60000000000002</v>
      </c>
      <c r="C38" s="27">
        <v>178.7</v>
      </c>
      <c r="D38" s="27">
        <v>491</v>
      </c>
      <c r="E38" s="27">
        <v>355.9</v>
      </c>
      <c r="F38" s="27">
        <v>144</v>
      </c>
      <c r="G38" s="28">
        <v>241.4</v>
      </c>
    </row>
    <row r="39" spans="1:7" x14ac:dyDescent="0.2">
      <c r="A39" s="14" t="s">
        <v>33</v>
      </c>
      <c r="B39" s="24">
        <v>1.7</v>
      </c>
      <c r="C39" s="24">
        <v>2</v>
      </c>
      <c r="D39" s="24">
        <v>3.3</v>
      </c>
      <c r="E39" s="24">
        <v>2.4</v>
      </c>
      <c r="F39" s="24">
        <v>2.1</v>
      </c>
      <c r="G39" s="25">
        <v>2.7</v>
      </c>
    </row>
    <row r="40" spans="1:7" x14ac:dyDescent="0.2">
      <c r="A40" s="14" t="s">
        <v>34</v>
      </c>
      <c r="B40" s="24">
        <v>61.4</v>
      </c>
      <c r="C40" s="24">
        <v>53.2</v>
      </c>
      <c r="D40" s="24">
        <v>141.1</v>
      </c>
      <c r="E40" s="24">
        <v>117.1</v>
      </c>
      <c r="F40" s="24">
        <v>45.7</v>
      </c>
      <c r="G40" s="25">
        <v>74.7</v>
      </c>
    </row>
    <row r="41" spans="1:7" x14ac:dyDescent="0.2">
      <c r="A41" s="17" t="s">
        <v>35</v>
      </c>
      <c r="B41" s="27">
        <v>196.9</v>
      </c>
      <c r="C41" s="27">
        <v>127.5</v>
      </c>
      <c r="D41" s="27">
        <v>353.2</v>
      </c>
      <c r="E41" s="27">
        <v>241.2</v>
      </c>
      <c r="F41" s="27">
        <v>100.4</v>
      </c>
      <c r="G41" s="28">
        <v>169.4</v>
      </c>
    </row>
    <row r="42" spans="1:7" x14ac:dyDescent="0.2">
      <c r="A42" s="14" t="s">
        <v>36</v>
      </c>
      <c r="B42" s="24">
        <v>0.3</v>
      </c>
      <c r="C42" s="24">
        <v>0.5</v>
      </c>
      <c r="D42" s="24">
        <v>1.4</v>
      </c>
      <c r="E42" s="24">
        <v>0.9</v>
      </c>
      <c r="F42" s="24">
        <v>0.3</v>
      </c>
      <c r="G42" s="25">
        <v>0.7</v>
      </c>
    </row>
    <row r="43" spans="1:7" x14ac:dyDescent="0.2">
      <c r="A43" s="14" t="s">
        <v>37</v>
      </c>
      <c r="B43" s="24">
        <v>21.9</v>
      </c>
      <c r="C43" s="24">
        <v>20.8</v>
      </c>
      <c r="D43" s="24">
        <v>87.1</v>
      </c>
      <c r="E43" s="24">
        <v>59</v>
      </c>
      <c r="F43" s="24">
        <v>21.7</v>
      </c>
      <c r="G43" s="25">
        <v>35.4</v>
      </c>
    </row>
    <row r="44" spans="1:7" x14ac:dyDescent="0.2">
      <c r="A44" s="17" t="s">
        <v>38</v>
      </c>
      <c r="B44" s="27">
        <v>175.3</v>
      </c>
      <c r="C44" s="27">
        <v>107.2</v>
      </c>
      <c r="D44" s="27">
        <v>267.5</v>
      </c>
      <c r="E44" s="27">
        <v>183.1</v>
      </c>
      <c r="F44" s="27">
        <v>79</v>
      </c>
      <c r="G44" s="28">
        <v>134.69999999999999</v>
      </c>
    </row>
    <row r="45" spans="1:7" x14ac:dyDescent="0.2">
      <c r="A45" s="29" t="s">
        <v>39</v>
      </c>
      <c r="B45" s="8"/>
      <c r="C45" s="8"/>
      <c r="D45" s="8"/>
      <c r="E45" s="8"/>
      <c r="F45" s="8"/>
      <c r="G45" s="8"/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45" sqref="G45"/>
    </sheetView>
  </sheetViews>
  <sheetFormatPr baseColWidth="10" defaultRowHeight="12.75" x14ac:dyDescent="0.2"/>
  <cols>
    <col min="1" max="1" width="38.855468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136</v>
      </c>
    </row>
    <row r="5" spans="1:7" x14ac:dyDescent="0.2">
      <c r="A5" s="42" t="s">
        <v>135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2494</v>
      </c>
      <c r="C9" s="15">
        <v>15357</v>
      </c>
      <c r="D9" s="15">
        <v>4032</v>
      </c>
      <c r="E9" s="15">
        <v>2257</v>
      </c>
      <c r="F9" s="15">
        <v>2014</v>
      </c>
      <c r="G9" s="15">
        <v>31862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37</v>
      </c>
      <c r="C11" s="9">
        <v>52</v>
      </c>
      <c r="D11" s="9">
        <v>27</v>
      </c>
      <c r="E11" s="9">
        <v>50</v>
      </c>
      <c r="F11" s="9">
        <v>59</v>
      </c>
      <c r="G11" s="9">
        <v>48</v>
      </c>
    </row>
    <row r="12" spans="1:7" x14ac:dyDescent="0.2">
      <c r="A12" s="14" t="s">
        <v>6</v>
      </c>
      <c r="B12" s="9">
        <v>26</v>
      </c>
      <c r="C12" s="9">
        <v>39</v>
      </c>
      <c r="D12" s="9">
        <v>17</v>
      </c>
      <c r="E12" s="9">
        <v>34</v>
      </c>
      <c r="F12" s="9">
        <v>47</v>
      </c>
      <c r="G12" s="9">
        <v>36</v>
      </c>
    </row>
    <row r="13" spans="1:7" x14ac:dyDescent="0.2">
      <c r="A13" s="14" t="s">
        <v>7</v>
      </c>
      <c r="B13" s="161">
        <v>0</v>
      </c>
      <c r="C13" s="171">
        <v>38</v>
      </c>
      <c r="D13" s="161">
        <v>0</v>
      </c>
      <c r="E13" s="171">
        <v>29</v>
      </c>
      <c r="F13" s="171">
        <v>25</v>
      </c>
      <c r="G13" s="171">
        <v>25</v>
      </c>
    </row>
    <row r="14" spans="1:7" x14ac:dyDescent="0.2">
      <c r="A14" s="14" t="s">
        <v>8</v>
      </c>
      <c r="B14" s="161">
        <v>0</v>
      </c>
      <c r="C14" s="161">
        <v>0</v>
      </c>
      <c r="D14" s="171">
        <v>92</v>
      </c>
      <c r="E14" s="171">
        <v>53</v>
      </c>
      <c r="F14" s="161">
        <v>0</v>
      </c>
      <c r="G14" s="161">
        <v>19</v>
      </c>
    </row>
    <row r="15" spans="1:7" x14ac:dyDescent="0.2">
      <c r="A15" s="14" t="s">
        <v>9</v>
      </c>
      <c r="B15" s="161">
        <v>11</v>
      </c>
      <c r="C15" s="161">
        <v>11</v>
      </c>
      <c r="D15" s="171">
        <v>660</v>
      </c>
      <c r="E15" s="171">
        <v>526</v>
      </c>
      <c r="F15" s="171">
        <v>24</v>
      </c>
      <c r="G15" s="172">
        <v>164</v>
      </c>
    </row>
    <row r="16" spans="1:7" x14ac:dyDescent="0.2">
      <c r="A16" s="14" t="s">
        <v>10</v>
      </c>
      <c r="B16" s="173">
        <v>211</v>
      </c>
      <c r="C16" s="174">
        <v>51</v>
      </c>
      <c r="D16" s="171">
        <v>9643</v>
      </c>
      <c r="E16" s="171">
        <v>5188</v>
      </c>
      <c r="F16" s="171">
        <v>160</v>
      </c>
      <c r="G16" s="172">
        <v>2078</v>
      </c>
    </row>
    <row r="17" spans="1:8" x14ac:dyDescent="0.2">
      <c r="A17" s="14" t="s">
        <v>11</v>
      </c>
      <c r="B17" s="22">
        <v>1.57</v>
      </c>
      <c r="C17" s="22">
        <v>1.62</v>
      </c>
      <c r="D17" s="22">
        <v>1.74</v>
      </c>
      <c r="E17" s="22">
        <v>2.12</v>
      </c>
      <c r="F17" s="22">
        <v>1.67</v>
      </c>
      <c r="G17" s="23">
        <v>1.74</v>
      </c>
    </row>
    <row r="18" spans="1:8" x14ac:dyDescent="0.2">
      <c r="A18" s="17" t="s">
        <v>21</v>
      </c>
      <c r="B18" s="9"/>
      <c r="C18" s="9"/>
      <c r="D18" s="9"/>
      <c r="E18" s="9"/>
      <c r="F18" s="9"/>
      <c r="G18" s="9"/>
    </row>
    <row r="19" spans="1:8" x14ac:dyDescent="0.2">
      <c r="A19" s="14" t="s">
        <v>12</v>
      </c>
      <c r="B19" s="24">
        <v>12.9</v>
      </c>
      <c r="C19" s="24">
        <v>49.7</v>
      </c>
      <c r="D19" s="24">
        <v>15.9</v>
      </c>
      <c r="E19" s="24">
        <v>52.7</v>
      </c>
      <c r="F19" s="24">
        <v>40.299999999999997</v>
      </c>
      <c r="G19" s="25">
        <v>40.9</v>
      </c>
    </row>
    <row r="20" spans="1:8" x14ac:dyDescent="0.2">
      <c r="A20" s="14" t="s">
        <v>121</v>
      </c>
      <c r="B20" s="24">
        <v>3.7</v>
      </c>
      <c r="C20" s="24">
        <v>16.899999999999999</v>
      </c>
      <c r="D20" s="163">
        <v>31.5</v>
      </c>
      <c r="E20" s="24">
        <v>42.5</v>
      </c>
      <c r="F20" s="24">
        <v>18.600000000000001</v>
      </c>
      <c r="G20" s="25">
        <v>21.2</v>
      </c>
    </row>
    <row r="21" spans="1:8" x14ac:dyDescent="0.2">
      <c r="A21" s="14" t="s">
        <v>14</v>
      </c>
      <c r="B21" s="24">
        <v>104.6</v>
      </c>
      <c r="C21" s="24">
        <v>165.4</v>
      </c>
      <c r="D21" s="24">
        <v>213.3</v>
      </c>
      <c r="E21" s="24">
        <v>291</v>
      </c>
      <c r="F21" s="24">
        <v>183.9</v>
      </c>
      <c r="G21" s="24">
        <v>188.5</v>
      </c>
    </row>
    <row r="22" spans="1:8" x14ac:dyDescent="0.2">
      <c r="A22" s="14" t="s">
        <v>15</v>
      </c>
      <c r="B22" s="24">
        <v>70.900000000000006</v>
      </c>
      <c r="C22" s="24">
        <v>132.9</v>
      </c>
      <c r="D22" s="24">
        <v>184.1</v>
      </c>
      <c r="E22" s="24">
        <v>249.5</v>
      </c>
      <c r="F22" s="24">
        <v>149.80000000000001</v>
      </c>
      <c r="G22" s="25">
        <v>155.30000000000001</v>
      </c>
    </row>
    <row r="23" spans="1:8" x14ac:dyDescent="0.2">
      <c r="A23" s="14" t="s">
        <v>16</v>
      </c>
      <c r="B23" s="24">
        <v>37.6</v>
      </c>
      <c r="C23" s="24">
        <v>71.3</v>
      </c>
      <c r="D23" s="24">
        <v>98.6</v>
      </c>
      <c r="E23" s="24">
        <v>116.6</v>
      </c>
      <c r="F23" s="24">
        <v>74</v>
      </c>
      <c r="G23" s="25">
        <v>79.7</v>
      </c>
    </row>
    <row r="24" spans="1:8" x14ac:dyDescent="0.2">
      <c r="A24" s="14" t="s">
        <v>17</v>
      </c>
      <c r="B24" s="24">
        <v>16.3</v>
      </c>
      <c r="C24" s="24">
        <v>50.2</v>
      </c>
      <c r="D24" s="24">
        <v>75.5</v>
      </c>
      <c r="E24" s="24">
        <v>86.3</v>
      </c>
      <c r="F24" s="24">
        <v>50.2</v>
      </c>
      <c r="G24" s="25">
        <v>55</v>
      </c>
      <c r="H24" s="24"/>
    </row>
    <row r="25" spans="1:8" x14ac:dyDescent="0.2">
      <c r="A25" s="14" t="s">
        <v>18</v>
      </c>
      <c r="B25" s="24">
        <v>61.6</v>
      </c>
      <c r="C25" s="24">
        <v>145.69999999999999</v>
      </c>
      <c r="D25" s="24">
        <v>83.9</v>
      </c>
      <c r="E25" s="24">
        <v>174.3</v>
      </c>
      <c r="F25" s="24">
        <v>125.5</v>
      </c>
      <c r="G25" s="25">
        <v>130.4</v>
      </c>
    </row>
    <row r="26" spans="1:8" x14ac:dyDescent="0.2">
      <c r="A26" s="14" t="s">
        <v>19</v>
      </c>
      <c r="B26" s="24">
        <v>81</v>
      </c>
      <c r="C26" s="24">
        <v>91.7</v>
      </c>
      <c r="D26" s="24">
        <v>229</v>
      </c>
      <c r="E26" s="24">
        <v>234.7</v>
      </c>
      <c r="F26" s="24">
        <v>132.69999999999999</v>
      </c>
      <c r="G26" s="25">
        <v>138.6</v>
      </c>
    </row>
    <row r="27" spans="1:8" x14ac:dyDescent="0.2">
      <c r="A27" s="17" t="s">
        <v>22</v>
      </c>
      <c r="B27" s="26"/>
      <c r="C27" s="26"/>
      <c r="D27" s="26"/>
      <c r="E27" s="26"/>
      <c r="F27" s="26"/>
      <c r="G27" s="26"/>
    </row>
    <row r="28" spans="1:8" x14ac:dyDescent="0.2">
      <c r="A28" s="14" t="s">
        <v>20</v>
      </c>
      <c r="B28" s="24">
        <v>83.8</v>
      </c>
      <c r="C28" s="24">
        <v>104.1</v>
      </c>
      <c r="D28" s="24">
        <v>275.10000000000002</v>
      </c>
      <c r="E28" s="24">
        <v>258.39999999999998</v>
      </c>
      <c r="F28" s="24">
        <v>114.3</v>
      </c>
      <c r="G28" s="25">
        <v>146.80000000000001</v>
      </c>
    </row>
    <row r="29" spans="1:8" x14ac:dyDescent="0.2">
      <c r="A29" s="14" t="s">
        <v>23</v>
      </c>
      <c r="B29" s="161">
        <v>0</v>
      </c>
      <c r="C29" s="161">
        <v>0</v>
      </c>
      <c r="D29" s="161">
        <v>0.1</v>
      </c>
      <c r="E29" s="161">
        <v>0</v>
      </c>
      <c r="F29" s="161">
        <v>0</v>
      </c>
      <c r="G29" s="161">
        <v>0</v>
      </c>
    </row>
    <row r="30" spans="1:8" x14ac:dyDescent="0.2">
      <c r="A30" s="14" t="s">
        <v>24</v>
      </c>
      <c r="B30" s="24">
        <v>21.8</v>
      </c>
      <c r="C30" s="24">
        <v>28.4</v>
      </c>
      <c r="D30" s="24">
        <v>161.4</v>
      </c>
      <c r="E30" s="24">
        <v>121.1</v>
      </c>
      <c r="F30" s="24">
        <v>35.9</v>
      </c>
      <c r="G30" s="25">
        <v>58.1</v>
      </c>
    </row>
    <row r="31" spans="1:8" x14ac:dyDescent="0.2">
      <c r="A31" s="14" t="s">
        <v>25</v>
      </c>
      <c r="B31" s="24">
        <v>26.9</v>
      </c>
      <c r="C31" s="24">
        <v>31.5</v>
      </c>
      <c r="D31" s="24">
        <v>42.7</v>
      </c>
      <c r="E31" s="24">
        <v>49</v>
      </c>
      <c r="F31" s="24">
        <v>32.6</v>
      </c>
      <c r="G31" s="25">
        <v>35.4</v>
      </c>
    </row>
    <row r="32" spans="1:8" x14ac:dyDescent="0.2">
      <c r="A32" s="92" t="s">
        <v>122</v>
      </c>
      <c r="B32" s="27">
        <v>35.1</v>
      </c>
      <c r="C32" s="27">
        <v>44.2</v>
      </c>
      <c r="D32" s="27">
        <v>71.099999999999994</v>
      </c>
      <c r="E32" s="161">
        <v>88.3</v>
      </c>
      <c r="F32" s="27">
        <v>45.8</v>
      </c>
      <c r="G32" s="28">
        <v>53.3</v>
      </c>
    </row>
    <row r="33" spans="1:7" x14ac:dyDescent="0.2">
      <c r="A33" s="14" t="s">
        <v>27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</row>
    <row r="34" spans="1:7" x14ac:dyDescent="0.2">
      <c r="A34" s="14" t="s">
        <v>28</v>
      </c>
      <c r="B34" s="170">
        <v>11.8</v>
      </c>
      <c r="C34" s="168">
        <v>11.8</v>
      </c>
      <c r="D34" s="168">
        <v>12.9</v>
      </c>
      <c r="E34" s="168">
        <v>14.1</v>
      </c>
      <c r="F34" s="168">
        <v>16.2</v>
      </c>
      <c r="G34" s="168">
        <v>13.2</v>
      </c>
    </row>
    <row r="35" spans="1:7" x14ac:dyDescent="0.2">
      <c r="A35" s="14" t="s">
        <v>29</v>
      </c>
      <c r="B35" s="24">
        <v>4.9000000000000004</v>
      </c>
      <c r="C35" s="24">
        <v>5.4</v>
      </c>
      <c r="D35" s="24">
        <v>3.8</v>
      </c>
      <c r="E35" s="24">
        <v>6.3</v>
      </c>
      <c r="F35" s="25">
        <v>6.5</v>
      </c>
      <c r="G35" s="24">
        <v>5.7</v>
      </c>
    </row>
    <row r="36" spans="1:7" x14ac:dyDescent="0.2">
      <c r="A36" s="14" t="s">
        <v>30</v>
      </c>
      <c r="B36" s="24">
        <v>0.9</v>
      </c>
      <c r="C36" s="24">
        <v>1.4</v>
      </c>
      <c r="D36" s="24">
        <v>2.1</v>
      </c>
      <c r="E36" s="24">
        <v>2.4</v>
      </c>
      <c r="F36" s="24">
        <v>1.3</v>
      </c>
      <c r="G36" s="25">
        <v>1.6</v>
      </c>
    </row>
    <row r="37" spans="1:7" x14ac:dyDescent="0.2">
      <c r="A37" s="14" t="s">
        <v>31</v>
      </c>
      <c r="B37" s="24">
        <v>5.4</v>
      </c>
      <c r="C37" s="24">
        <v>1.1000000000000001</v>
      </c>
      <c r="D37" s="24">
        <v>7.3</v>
      </c>
      <c r="E37" s="24">
        <v>6.7</v>
      </c>
      <c r="F37" s="24">
        <v>1.9</v>
      </c>
      <c r="G37" s="25">
        <v>3.8</v>
      </c>
    </row>
    <row r="38" spans="1:7" x14ac:dyDescent="0.2">
      <c r="A38" s="17" t="s">
        <v>32</v>
      </c>
      <c r="B38" s="27">
        <v>35.6</v>
      </c>
      <c r="C38" s="27">
        <v>48.1</v>
      </c>
      <c r="D38" s="27">
        <v>70.8</v>
      </c>
      <c r="E38" s="27">
        <v>87</v>
      </c>
      <c r="F38" s="27">
        <v>52.3</v>
      </c>
      <c r="G38" s="28">
        <v>55.5</v>
      </c>
    </row>
    <row r="39" spans="1:7" x14ac:dyDescent="0.2">
      <c r="A39" s="14" t="s">
        <v>33</v>
      </c>
      <c r="B39" s="24">
        <v>1</v>
      </c>
      <c r="C39" s="24">
        <v>0.3</v>
      </c>
      <c r="D39" s="24">
        <v>0.5</v>
      </c>
      <c r="E39" s="24">
        <v>0.4</v>
      </c>
      <c r="F39" s="24">
        <v>0.4</v>
      </c>
      <c r="G39" s="25">
        <v>0.5</v>
      </c>
    </row>
    <row r="40" spans="1:7" x14ac:dyDescent="0.2">
      <c r="A40" s="14" t="s">
        <v>34</v>
      </c>
      <c r="B40" s="24">
        <v>16.100000000000001</v>
      </c>
      <c r="C40" s="24">
        <v>15.9</v>
      </c>
      <c r="D40" s="24">
        <v>28.2</v>
      </c>
      <c r="E40" s="24">
        <v>35.299999999999997</v>
      </c>
      <c r="F40" s="24">
        <v>19.7</v>
      </c>
      <c r="G40" s="24">
        <v>20.8</v>
      </c>
    </row>
    <row r="41" spans="1:7" x14ac:dyDescent="0.2">
      <c r="A41" s="17" t="s">
        <v>35</v>
      </c>
      <c r="B41" s="27">
        <v>20.399999999999999</v>
      </c>
      <c r="C41" s="27">
        <v>32.5</v>
      </c>
      <c r="D41" s="27">
        <v>43.1</v>
      </c>
      <c r="E41" s="27">
        <v>52.1</v>
      </c>
      <c r="F41" s="27">
        <v>33.1</v>
      </c>
      <c r="G41" s="28">
        <v>35.200000000000003</v>
      </c>
    </row>
    <row r="42" spans="1:7" x14ac:dyDescent="0.2">
      <c r="A42" s="14" t="s">
        <v>36</v>
      </c>
      <c r="B42" s="24">
        <v>0</v>
      </c>
      <c r="C42" s="24">
        <v>0.1</v>
      </c>
      <c r="D42" s="24">
        <v>0.2</v>
      </c>
      <c r="E42" s="24">
        <v>0.2</v>
      </c>
      <c r="F42" s="24">
        <v>0.1</v>
      </c>
      <c r="G42" s="25">
        <v>0.1</v>
      </c>
    </row>
    <row r="43" spans="1:7" x14ac:dyDescent="0.2">
      <c r="A43" s="14" t="s">
        <v>37</v>
      </c>
      <c r="B43" s="24">
        <v>4.2</v>
      </c>
      <c r="C43" s="24">
        <v>4.3</v>
      </c>
      <c r="D43" s="24">
        <v>13.1</v>
      </c>
      <c r="E43" s="24">
        <v>13.2</v>
      </c>
      <c r="F43" s="24">
        <v>6.6</v>
      </c>
      <c r="G43" s="25">
        <v>7.1</v>
      </c>
    </row>
    <row r="44" spans="1:7" x14ac:dyDescent="0.2">
      <c r="A44" s="92" t="s">
        <v>38</v>
      </c>
      <c r="B44" s="24">
        <v>16.3</v>
      </c>
      <c r="C44" s="24">
        <v>28.3</v>
      </c>
      <c r="D44" s="163">
        <v>30.3</v>
      </c>
      <c r="E44" s="24">
        <v>39.200000000000003</v>
      </c>
      <c r="F44" s="24">
        <v>26.6</v>
      </c>
      <c r="G44" s="25">
        <v>28.2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45" sqref="G45"/>
    </sheetView>
  </sheetViews>
  <sheetFormatPr baseColWidth="10" defaultRowHeight="12.75" x14ac:dyDescent="0.2"/>
  <cols>
    <col min="1" max="1" width="38.855468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137</v>
      </c>
    </row>
    <row r="5" spans="1:7" x14ac:dyDescent="0.2">
      <c r="A5" s="42" t="s">
        <v>135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2673</v>
      </c>
      <c r="C9" s="15">
        <v>15363</v>
      </c>
      <c r="D9" s="15">
        <v>4091</v>
      </c>
      <c r="E9" s="15">
        <v>2254</v>
      </c>
      <c r="F9" s="15">
        <v>1955</v>
      </c>
      <c r="G9" s="15">
        <v>32243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38</v>
      </c>
      <c r="C11" s="9">
        <v>53</v>
      </c>
      <c r="D11" s="9">
        <v>27</v>
      </c>
      <c r="E11" s="9">
        <v>52</v>
      </c>
      <c r="F11" s="9">
        <v>58</v>
      </c>
      <c r="G11" s="9">
        <v>49</v>
      </c>
    </row>
    <row r="12" spans="1:7" x14ac:dyDescent="0.2">
      <c r="A12" s="14" t="s">
        <v>6</v>
      </c>
      <c r="B12" s="9">
        <v>24</v>
      </c>
      <c r="C12" s="9">
        <v>40</v>
      </c>
      <c r="D12" s="9">
        <v>18</v>
      </c>
      <c r="E12" s="9">
        <v>39</v>
      </c>
      <c r="F12" s="9">
        <v>44</v>
      </c>
      <c r="G12" s="9">
        <v>36</v>
      </c>
    </row>
    <row r="13" spans="1:7" x14ac:dyDescent="0.2">
      <c r="A13" s="14" t="s">
        <v>7</v>
      </c>
      <c r="B13" s="161">
        <v>0</v>
      </c>
      <c r="C13" s="171">
        <v>38</v>
      </c>
      <c r="D13" s="161">
        <v>0</v>
      </c>
      <c r="E13" s="171">
        <v>31</v>
      </c>
      <c r="F13" s="171">
        <v>23</v>
      </c>
      <c r="G13" s="171">
        <v>25</v>
      </c>
    </row>
    <row r="14" spans="1:7" x14ac:dyDescent="0.2">
      <c r="A14" s="14" t="s">
        <v>8</v>
      </c>
      <c r="B14" s="161">
        <v>0</v>
      </c>
      <c r="C14" s="161">
        <v>0</v>
      </c>
      <c r="D14" s="171">
        <v>92</v>
      </c>
      <c r="E14" s="171">
        <v>48</v>
      </c>
      <c r="F14" s="161">
        <v>0</v>
      </c>
      <c r="G14" s="161">
        <v>18</v>
      </c>
    </row>
    <row r="15" spans="1:7" x14ac:dyDescent="0.2">
      <c r="A15" s="14" t="s">
        <v>9</v>
      </c>
      <c r="B15" s="161">
        <v>16</v>
      </c>
      <c r="C15" s="161">
        <v>12</v>
      </c>
      <c r="D15" s="171">
        <v>672</v>
      </c>
      <c r="E15" s="171">
        <v>417</v>
      </c>
      <c r="F15" s="171">
        <v>34</v>
      </c>
      <c r="G15" s="172">
        <v>158</v>
      </c>
    </row>
    <row r="16" spans="1:7" x14ac:dyDescent="0.2">
      <c r="A16" s="14" t="s">
        <v>10</v>
      </c>
      <c r="B16" s="173">
        <v>647</v>
      </c>
      <c r="C16" s="174">
        <v>82</v>
      </c>
      <c r="D16" s="171">
        <v>8950</v>
      </c>
      <c r="E16" s="171">
        <v>7514</v>
      </c>
      <c r="F16" s="171">
        <v>534</v>
      </c>
      <c r="G16" s="172">
        <v>2117</v>
      </c>
    </row>
    <row r="17" spans="1:8" x14ac:dyDescent="0.2">
      <c r="A17" s="14" t="s">
        <v>11</v>
      </c>
      <c r="B17" s="22">
        <v>1.77</v>
      </c>
      <c r="C17" s="22">
        <v>1.62</v>
      </c>
      <c r="D17" s="22">
        <v>1.67</v>
      </c>
      <c r="E17" s="22">
        <v>2.1</v>
      </c>
      <c r="F17" s="22">
        <v>1.48</v>
      </c>
      <c r="G17" s="23">
        <v>1.74</v>
      </c>
    </row>
    <row r="18" spans="1:8" x14ac:dyDescent="0.2">
      <c r="A18" s="17" t="s">
        <v>21</v>
      </c>
      <c r="B18" s="9"/>
      <c r="C18" s="9"/>
      <c r="D18" s="9"/>
      <c r="E18" s="9"/>
      <c r="F18" s="9"/>
      <c r="G18" s="9"/>
    </row>
    <row r="19" spans="1:8" x14ac:dyDescent="0.2">
      <c r="A19" s="14" t="s">
        <v>12</v>
      </c>
      <c r="B19" s="24">
        <v>28.2</v>
      </c>
      <c r="C19" s="24">
        <v>45.6</v>
      </c>
      <c r="D19" s="24">
        <v>40</v>
      </c>
      <c r="E19" s="24">
        <v>52.8</v>
      </c>
      <c r="F19" s="24">
        <v>39.1</v>
      </c>
      <c r="G19" s="25">
        <v>42.7</v>
      </c>
    </row>
    <row r="20" spans="1:8" x14ac:dyDescent="0.2">
      <c r="A20" s="14" t="s">
        <v>121</v>
      </c>
      <c r="B20" s="24">
        <v>23.1</v>
      </c>
      <c r="C20" s="24">
        <v>10.4</v>
      </c>
      <c r="D20" s="163">
        <v>52.8</v>
      </c>
      <c r="E20" s="24">
        <v>41.9</v>
      </c>
      <c r="F20" s="24">
        <v>9.1</v>
      </c>
      <c r="G20" s="25">
        <v>22</v>
      </c>
    </row>
    <row r="21" spans="1:8" x14ac:dyDescent="0.2">
      <c r="A21" s="14" t="s">
        <v>14</v>
      </c>
      <c r="B21" s="24">
        <v>151.5</v>
      </c>
      <c r="C21" s="24">
        <v>159.30000000000001</v>
      </c>
      <c r="D21" s="24">
        <v>212.6</v>
      </c>
      <c r="E21" s="24">
        <v>289.89999999999998</v>
      </c>
      <c r="F21" s="24">
        <v>152.69999999999999</v>
      </c>
      <c r="G21" s="24">
        <v>188.8</v>
      </c>
    </row>
    <row r="22" spans="1:8" x14ac:dyDescent="0.2">
      <c r="A22" s="14" t="s">
        <v>15</v>
      </c>
      <c r="B22" s="24">
        <v>113.8</v>
      </c>
      <c r="C22" s="24">
        <v>128.80000000000001</v>
      </c>
      <c r="D22" s="24">
        <v>183.1</v>
      </c>
      <c r="E22" s="24">
        <v>259.10000000000002</v>
      </c>
      <c r="F22" s="24">
        <v>122.1</v>
      </c>
      <c r="G22" s="25">
        <v>156.69999999999999</v>
      </c>
    </row>
    <row r="23" spans="1:8" x14ac:dyDescent="0.2">
      <c r="A23" s="14" t="s">
        <v>16</v>
      </c>
      <c r="B23" s="24">
        <v>53.5</v>
      </c>
      <c r="C23" s="24">
        <v>68.3</v>
      </c>
      <c r="D23" s="24">
        <v>107.2</v>
      </c>
      <c r="E23" s="24">
        <v>111.2</v>
      </c>
      <c r="F23" s="24">
        <v>62.7</v>
      </c>
      <c r="G23" s="25">
        <v>79.099999999999994</v>
      </c>
    </row>
    <row r="24" spans="1:8" x14ac:dyDescent="0.2">
      <c r="A24" s="14" t="s">
        <v>17</v>
      </c>
      <c r="B24" s="24">
        <v>23.7</v>
      </c>
      <c r="C24" s="24">
        <v>47.4</v>
      </c>
      <c r="D24" s="24">
        <v>79.400000000000006</v>
      </c>
      <c r="E24" s="24">
        <v>78.7</v>
      </c>
      <c r="F24" s="24">
        <v>37.5</v>
      </c>
      <c r="G24" s="25">
        <v>53.1</v>
      </c>
      <c r="H24" s="24"/>
    </row>
    <row r="25" spans="1:8" x14ac:dyDescent="0.2">
      <c r="A25" s="14" t="s">
        <v>18</v>
      </c>
      <c r="B25" s="24">
        <v>93.3</v>
      </c>
      <c r="C25" s="24">
        <v>135.6</v>
      </c>
      <c r="D25" s="24">
        <v>105</v>
      </c>
      <c r="E25" s="24">
        <v>168.8</v>
      </c>
      <c r="F25" s="24">
        <v>109.6</v>
      </c>
      <c r="G25" s="25">
        <v>127.6</v>
      </c>
    </row>
    <row r="26" spans="1:8" x14ac:dyDescent="0.2">
      <c r="A26" s="14" t="s">
        <v>19</v>
      </c>
      <c r="B26" s="24">
        <v>112.9</v>
      </c>
      <c r="C26" s="24">
        <v>94.7</v>
      </c>
      <c r="D26" s="24">
        <v>215.8</v>
      </c>
      <c r="E26" s="24">
        <v>233.7</v>
      </c>
      <c r="F26" s="24">
        <v>106.3</v>
      </c>
      <c r="G26" s="25">
        <v>141.19999999999999</v>
      </c>
    </row>
    <row r="27" spans="1:8" x14ac:dyDescent="0.2">
      <c r="A27" s="17" t="s">
        <v>22</v>
      </c>
      <c r="B27" s="26"/>
      <c r="C27" s="26"/>
      <c r="D27" s="26"/>
      <c r="E27" s="26"/>
      <c r="F27" s="26"/>
      <c r="G27" s="26"/>
    </row>
    <row r="28" spans="1:8" x14ac:dyDescent="0.2">
      <c r="A28" s="14" t="s">
        <v>20</v>
      </c>
      <c r="B28" s="24">
        <v>16</v>
      </c>
      <c r="C28" s="24">
        <v>100.8</v>
      </c>
      <c r="D28" s="24">
        <v>341.5</v>
      </c>
      <c r="E28" s="24">
        <v>276.5</v>
      </c>
      <c r="F28" s="24">
        <v>93.6</v>
      </c>
      <c r="G28" s="25">
        <v>157.30000000000001</v>
      </c>
    </row>
    <row r="29" spans="1:8" x14ac:dyDescent="0.2">
      <c r="A29" s="14" t="s">
        <v>23</v>
      </c>
      <c r="B29" s="161">
        <v>0</v>
      </c>
      <c r="C29" s="161">
        <v>0</v>
      </c>
      <c r="D29" s="161">
        <v>0.1</v>
      </c>
      <c r="E29" s="161">
        <v>0</v>
      </c>
      <c r="F29" s="161">
        <v>0</v>
      </c>
      <c r="G29" s="161">
        <v>0</v>
      </c>
    </row>
    <row r="30" spans="1:8" x14ac:dyDescent="0.2">
      <c r="A30" s="14" t="s">
        <v>24</v>
      </c>
      <c r="B30" s="24">
        <v>34.299999999999997</v>
      </c>
      <c r="C30" s="24">
        <v>30.3</v>
      </c>
      <c r="D30" s="24">
        <v>187.7</v>
      </c>
      <c r="E30" s="24">
        <v>119.8</v>
      </c>
      <c r="F30" s="24">
        <v>34.200000000000003</v>
      </c>
      <c r="G30" s="25">
        <v>64.099999999999994</v>
      </c>
    </row>
    <row r="31" spans="1:8" x14ac:dyDescent="0.2">
      <c r="A31" s="14" t="s">
        <v>25</v>
      </c>
      <c r="B31" s="24">
        <v>25.7</v>
      </c>
      <c r="C31" s="24">
        <v>31.7</v>
      </c>
      <c r="D31" s="24">
        <v>49.1</v>
      </c>
      <c r="E31" s="24">
        <v>58.3</v>
      </c>
      <c r="F31" s="24">
        <v>31.3</v>
      </c>
      <c r="G31" s="25">
        <v>36.6</v>
      </c>
    </row>
    <row r="32" spans="1:8" x14ac:dyDescent="0.2">
      <c r="A32" s="92" t="s">
        <v>122</v>
      </c>
      <c r="B32" s="27">
        <v>56</v>
      </c>
      <c r="C32" s="27">
        <v>38.700000000000003</v>
      </c>
      <c r="D32" s="27">
        <v>104.9</v>
      </c>
      <c r="E32" s="27">
        <v>98.5</v>
      </c>
      <c r="F32" s="27">
        <v>28.2</v>
      </c>
      <c r="G32" s="28">
        <v>56.5</v>
      </c>
    </row>
    <row r="33" spans="1:7" x14ac:dyDescent="0.2">
      <c r="A33" s="14" t="s">
        <v>27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</row>
    <row r="34" spans="1:7" x14ac:dyDescent="0.2">
      <c r="A34" s="14" t="s">
        <v>28</v>
      </c>
      <c r="B34" s="170">
        <v>13</v>
      </c>
      <c r="C34" s="168">
        <v>13.4</v>
      </c>
      <c r="D34" s="168">
        <v>10.3</v>
      </c>
      <c r="E34" s="168">
        <v>13.3</v>
      </c>
      <c r="F34" s="168">
        <v>20</v>
      </c>
      <c r="G34" s="168">
        <v>14.5</v>
      </c>
    </row>
    <row r="35" spans="1:7" x14ac:dyDescent="0.2">
      <c r="A35" s="14" t="s">
        <v>29</v>
      </c>
      <c r="B35" s="24">
        <v>5</v>
      </c>
      <c r="C35" s="24">
        <v>5.6</v>
      </c>
      <c r="D35" s="24">
        <v>4.7</v>
      </c>
      <c r="E35" s="24">
        <v>6.6</v>
      </c>
      <c r="F35" s="25">
        <v>6.1</v>
      </c>
      <c r="G35" s="24">
        <v>5.6</v>
      </c>
    </row>
    <row r="36" spans="1:7" x14ac:dyDescent="0.2">
      <c r="A36" s="14" t="s">
        <v>30</v>
      </c>
      <c r="B36" s="24">
        <v>1.4</v>
      </c>
      <c r="C36" s="24">
        <v>1.4</v>
      </c>
      <c r="D36" s="24">
        <v>2</v>
      </c>
      <c r="E36" s="24">
        <v>2</v>
      </c>
      <c r="F36" s="24">
        <v>1.2</v>
      </c>
      <c r="G36" s="25">
        <v>1.5</v>
      </c>
    </row>
    <row r="37" spans="1:7" x14ac:dyDescent="0.2">
      <c r="A37" s="14" t="s">
        <v>31</v>
      </c>
      <c r="B37" s="24">
        <v>11.8</v>
      </c>
      <c r="C37" s="24">
        <v>1</v>
      </c>
      <c r="D37" s="24">
        <v>6.9</v>
      </c>
      <c r="E37" s="24">
        <v>4.4000000000000004</v>
      </c>
      <c r="F37" s="24">
        <v>1.2</v>
      </c>
      <c r="G37" s="25">
        <v>4.4000000000000004</v>
      </c>
    </row>
    <row r="38" spans="1:7" x14ac:dyDescent="0.2">
      <c r="A38" s="17" t="s">
        <v>32</v>
      </c>
      <c r="B38" s="27">
        <v>50.9</v>
      </c>
      <c r="C38" s="27">
        <v>44.2</v>
      </c>
      <c r="D38" s="27">
        <v>101.6</v>
      </c>
      <c r="E38" s="27">
        <v>98.7</v>
      </c>
      <c r="F38" s="27">
        <v>39.6</v>
      </c>
      <c r="G38" s="28">
        <v>59.6</v>
      </c>
    </row>
    <row r="39" spans="1:7" x14ac:dyDescent="0.2">
      <c r="A39" s="14" t="s">
        <v>33</v>
      </c>
      <c r="B39" s="24">
        <v>0.2</v>
      </c>
      <c r="C39" s="24">
        <v>0.4</v>
      </c>
      <c r="D39" s="24">
        <v>0.4</v>
      </c>
      <c r="E39" s="24">
        <v>0.7</v>
      </c>
      <c r="F39" s="24">
        <v>0.9</v>
      </c>
      <c r="G39" s="25">
        <v>0.5</v>
      </c>
    </row>
    <row r="40" spans="1:7" x14ac:dyDescent="0.2">
      <c r="A40" s="14" t="s">
        <v>34</v>
      </c>
      <c r="B40" s="24">
        <v>20.100000000000001</v>
      </c>
      <c r="C40" s="24">
        <v>16.399999999999999</v>
      </c>
      <c r="D40" s="24">
        <v>28.3</v>
      </c>
      <c r="E40" s="24">
        <v>35.6</v>
      </c>
      <c r="F40" s="24">
        <v>17.3</v>
      </c>
      <c r="G40" s="24">
        <v>21.9</v>
      </c>
    </row>
    <row r="41" spans="1:7" x14ac:dyDescent="0.2">
      <c r="A41" s="17" t="s">
        <v>35</v>
      </c>
      <c r="B41" s="27">
        <v>30.9</v>
      </c>
      <c r="C41" s="27">
        <v>28.2</v>
      </c>
      <c r="D41" s="27">
        <v>73.7</v>
      </c>
      <c r="E41" s="27">
        <v>63.8</v>
      </c>
      <c r="F41" s="27">
        <v>23.2</v>
      </c>
      <c r="G41" s="28">
        <v>38.200000000000003</v>
      </c>
    </row>
    <row r="42" spans="1:7" x14ac:dyDescent="0.2">
      <c r="A42" s="14" t="s">
        <v>36</v>
      </c>
      <c r="B42" s="24">
        <v>0.1</v>
      </c>
      <c r="C42" s="24">
        <v>0.1</v>
      </c>
      <c r="D42" s="24">
        <v>0.2</v>
      </c>
      <c r="E42" s="24">
        <v>0.2</v>
      </c>
      <c r="F42" s="24">
        <v>0.1</v>
      </c>
      <c r="G42" s="25">
        <v>0.1</v>
      </c>
    </row>
    <row r="43" spans="1:7" x14ac:dyDescent="0.2">
      <c r="A43" s="14" t="s">
        <v>37</v>
      </c>
      <c r="B43" s="24">
        <v>6</v>
      </c>
      <c r="C43" s="24">
        <v>4.5</v>
      </c>
      <c r="D43" s="24">
        <v>11.9</v>
      </c>
      <c r="E43" s="24">
        <v>12.8</v>
      </c>
      <c r="F43" s="24">
        <v>5.7</v>
      </c>
      <c r="G43" s="25">
        <v>7.1</v>
      </c>
    </row>
    <row r="44" spans="1:7" x14ac:dyDescent="0.2">
      <c r="A44" s="92" t="s">
        <v>38</v>
      </c>
      <c r="B44" s="24">
        <v>25</v>
      </c>
      <c r="C44" s="24">
        <v>23.8</v>
      </c>
      <c r="D44" s="163">
        <v>62.1</v>
      </c>
      <c r="E44" s="24">
        <v>51.2</v>
      </c>
      <c r="F44" s="24">
        <v>17.600000000000001</v>
      </c>
      <c r="G44" s="25">
        <v>31.2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6" sqref="A6"/>
    </sheetView>
  </sheetViews>
  <sheetFormatPr baseColWidth="10" defaultRowHeight="12.75" x14ac:dyDescent="0.2"/>
  <cols>
    <col min="1" max="1" width="39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40</v>
      </c>
      <c r="B5" s="7"/>
      <c r="C5" s="7"/>
      <c r="D5" s="7"/>
      <c r="E5" s="8"/>
      <c r="F5" s="8"/>
      <c r="G5" s="8"/>
    </row>
    <row r="6" spans="1:7" x14ac:dyDescent="0.2">
      <c r="A6" s="7"/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51</v>
      </c>
      <c r="F7" s="10" t="s">
        <v>53</v>
      </c>
      <c r="G7" s="10" t="s">
        <v>52</v>
      </c>
    </row>
    <row r="8" spans="1:7" x14ac:dyDescent="0.2">
      <c r="A8" s="9"/>
      <c r="B8" s="10"/>
      <c r="C8" s="10"/>
      <c r="D8" s="10"/>
      <c r="E8" s="10"/>
      <c r="F8" s="10"/>
      <c r="G8" s="11"/>
    </row>
    <row r="9" spans="1:7" x14ac:dyDescent="0.2">
      <c r="A9" s="9"/>
      <c r="B9" s="12"/>
      <c r="C9" s="12"/>
      <c r="D9" s="12"/>
      <c r="E9" s="12"/>
      <c r="F9" s="12"/>
      <c r="G9" s="13"/>
    </row>
    <row r="10" spans="1:7" x14ac:dyDescent="0.2">
      <c r="A10" s="14" t="s">
        <v>3</v>
      </c>
      <c r="B10" s="15">
        <v>2317.0100000000002</v>
      </c>
      <c r="C10" s="15">
        <v>15312.059999999925</v>
      </c>
      <c r="D10" s="15">
        <v>4110</v>
      </c>
      <c r="E10" s="15">
        <v>2252.98</v>
      </c>
      <c r="F10" s="15">
        <v>1891.05</v>
      </c>
      <c r="G10" s="16">
        <v>31719.119999999926</v>
      </c>
    </row>
    <row r="11" spans="1:7" x14ac:dyDescent="0.2">
      <c r="A11" s="17" t="s">
        <v>4</v>
      </c>
      <c r="B11" s="9"/>
      <c r="C11" s="9"/>
      <c r="D11" s="9"/>
      <c r="E11" s="9"/>
      <c r="F11" s="9"/>
      <c r="G11" s="9"/>
    </row>
    <row r="12" spans="1:7" x14ac:dyDescent="0.2">
      <c r="A12" s="17" t="s">
        <v>41</v>
      </c>
      <c r="B12" s="18">
        <v>111.81695169178164</v>
      </c>
      <c r="C12" s="18">
        <v>90.458399660586622</v>
      </c>
      <c r="D12" s="18">
        <v>156.00316205881992</v>
      </c>
      <c r="E12" s="18">
        <v>164.56142122239206</v>
      </c>
      <c r="F12" s="18">
        <v>116.24148685122024</v>
      </c>
      <c r="G12" s="18">
        <v>120.04066516504432</v>
      </c>
    </row>
    <row r="13" spans="1:7" x14ac:dyDescent="0.2">
      <c r="A13" s="14" t="s">
        <v>5</v>
      </c>
      <c r="B13" s="15">
        <v>40.68</v>
      </c>
      <c r="C13" s="15">
        <v>55.76</v>
      </c>
      <c r="D13" s="15">
        <v>27.94</v>
      </c>
      <c r="E13" s="15">
        <v>56.06</v>
      </c>
      <c r="F13" s="15">
        <v>69.900000000000006</v>
      </c>
      <c r="G13" s="16">
        <v>51.22</v>
      </c>
    </row>
    <row r="14" spans="1:7" x14ac:dyDescent="0.2">
      <c r="A14" s="14" t="s">
        <v>6</v>
      </c>
      <c r="B14" s="15">
        <v>27.32</v>
      </c>
      <c r="C14" s="15">
        <v>42.3</v>
      </c>
      <c r="D14" s="15">
        <v>18.78</v>
      </c>
      <c r="E14" s="15">
        <v>39.64</v>
      </c>
      <c r="F14" s="15">
        <v>58.42</v>
      </c>
      <c r="G14" s="16">
        <v>38.869999999999997</v>
      </c>
    </row>
    <row r="15" spans="1:7" x14ac:dyDescent="0.2">
      <c r="A15" s="14" t="s">
        <v>7</v>
      </c>
      <c r="B15" s="19">
        <v>3.18</v>
      </c>
      <c r="C15" s="20">
        <v>40.08</v>
      </c>
      <c r="D15" s="19">
        <v>2.0499999999999998</v>
      </c>
      <c r="E15" s="20">
        <v>31.29</v>
      </c>
      <c r="F15" s="20">
        <v>30.18</v>
      </c>
      <c r="G15" s="20">
        <v>27.19</v>
      </c>
    </row>
    <row r="16" spans="1:7" x14ac:dyDescent="0.2">
      <c r="A16" s="14" t="s">
        <v>8</v>
      </c>
      <c r="B16" s="19">
        <v>1.33</v>
      </c>
      <c r="C16" s="19">
        <v>0.34</v>
      </c>
      <c r="D16" s="20">
        <v>90.37</v>
      </c>
      <c r="E16" s="20">
        <v>47.08</v>
      </c>
      <c r="F16" s="19">
        <v>0.4</v>
      </c>
      <c r="G16" s="20">
        <v>18.510000000000002</v>
      </c>
    </row>
    <row r="17" spans="1:7" x14ac:dyDescent="0.2">
      <c r="A17" s="14" t="s">
        <v>9</v>
      </c>
      <c r="B17" s="20">
        <v>32.799999999999997</v>
      </c>
      <c r="C17" s="20">
        <v>4.32</v>
      </c>
      <c r="D17" s="20">
        <v>681.16</v>
      </c>
      <c r="E17" s="20">
        <v>500.04</v>
      </c>
      <c r="F17" s="20">
        <v>16.22</v>
      </c>
      <c r="G17" s="20">
        <v>163.04</v>
      </c>
    </row>
    <row r="18" spans="1:7" x14ac:dyDescent="0.2">
      <c r="A18" s="14" t="s">
        <v>10</v>
      </c>
      <c r="B18" s="21">
        <v>7.15</v>
      </c>
      <c r="C18" s="21">
        <v>32.06</v>
      </c>
      <c r="D18" s="21">
        <v>13741</v>
      </c>
      <c r="E18" s="21">
        <v>6706</v>
      </c>
      <c r="F18" s="21">
        <v>325</v>
      </c>
      <c r="G18" s="21">
        <v>2632</v>
      </c>
    </row>
    <row r="19" spans="1:7" x14ac:dyDescent="0.2">
      <c r="A19" s="14" t="s">
        <v>11</v>
      </c>
      <c r="B19" s="22">
        <v>1.81</v>
      </c>
      <c r="C19" s="22">
        <v>1.72</v>
      </c>
      <c r="D19" s="22">
        <v>1.75</v>
      </c>
      <c r="E19" s="22">
        <v>2.2799999999999998</v>
      </c>
      <c r="F19" s="22">
        <v>1.82</v>
      </c>
      <c r="G19" s="23">
        <v>1.85</v>
      </c>
    </row>
    <row r="20" spans="1:7" x14ac:dyDescent="0.2">
      <c r="A20" s="17" t="s">
        <v>21</v>
      </c>
      <c r="B20" s="9"/>
      <c r="C20" s="9"/>
      <c r="D20" s="9"/>
      <c r="E20" s="9"/>
      <c r="F20" s="9"/>
      <c r="G20" s="9"/>
    </row>
    <row r="21" spans="1:7" x14ac:dyDescent="0.2">
      <c r="A21" s="14" t="s">
        <v>12</v>
      </c>
      <c r="B21" s="24">
        <v>22.942</v>
      </c>
      <c r="C21" s="24">
        <v>50.162999999999997</v>
      </c>
      <c r="D21" s="24">
        <v>33.734999999999999</v>
      </c>
      <c r="E21" s="24">
        <v>57.209000000000003</v>
      </c>
      <c r="F21" s="24">
        <v>46.594999999999999</v>
      </c>
      <c r="G21" s="25">
        <v>44.301000000000002</v>
      </c>
    </row>
    <row r="22" spans="1:7" x14ac:dyDescent="0.2">
      <c r="A22" s="14" t="s">
        <v>13</v>
      </c>
      <c r="B22" s="24">
        <v>9.7769999999999992</v>
      </c>
      <c r="C22" s="24">
        <v>16.183</v>
      </c>
      <c r="D22" s="24">
        <v>6.4589999999999996</v>
      </c>
      <c r="E22" s="24">
        <v>28.187000000000001</v>
      </c>
      <c r="F22" s="24">
        <v>24.131</v>
      </c>
      <c r="G22" s="25">
        <v>17.59</v>
      </c>
    </row>
    <row r="23" spans="1:7" x14ac:dyDescent="0.2">
      <c r="A23" s="14" t="s">
        <v>14</v>
      </c>
      <c r="B23" s="24">
        <v>105.56399999999999</v>
      </c>
      <c r="C23" s="24">
        <v>173.68600000000001</v>
      </c>
      <c r="D23" s="24">
        <v>225.15799999999999</v>
      </c>
      <c r="E23" s="24">
        <v>316.33300000000003</v>
      </c>
      <c r="F23" s="24">
        <v>189.90700000000001</v>
      </c>
      <c r="G23" s="25">
        <v>199.761</v>
      </c>
    </row>
    <row r="24" spans="1:7" x14ac:dyDescent="0.2">
      <c r="A24" s="14" t="s">
        <v>15</v>
      </c>
      <c r="B24" s="24">
        <v>73.141999999999996</v>
      </c>
      <c r="C24" s="24">
        <v>141.375</v>
      </c>
      <c r="D24" s="24">
        <v>199.023</v>
      </c>
      <c r="E24" s="24">
        <v>269.30799999999999</v>
      </c>
      <c r="F24" s="24">
        <v>163.411</v>
      </c>
      <c r="G24" s="25">
        <v>167.917</v>
      </c>
    </row>
    <row r="25" spans="1:7" x14ac:dyDescent="0.2">
      <c r="A25" s="14" t="s">
        <v>16</v>
      </c>
      <c r="B25" s="24">
        <v>46.18</v>
      </c>
      <c r="C25" s="24">
        <v>73.072000000000003</v>
      </c>
      <c r="D25" s="24">
        <v>104.232</v>
      </c>
      <c r="E25" s="24">
        <v>119.032</v>
      </c>
      <c r="F25" s="24">
        <v>78.153000000000006</v>
      </c>
      <c r="G25" s="25">
        <v>81.614000000000004</v>
      </c>
    </row>
    <row r="26" spans="1:7" x14ac:dyDescent="0.2">
      <c r="A26" s="14" t="s">
        <v>17</v>
      </c>
      <c r="B26" s="24">
        <v>18.597000000000001</v>
      </c>
      <c r="C26" s="24">
        <v>49.308999999999997</v>
      </c>
      <c r="D26" s="24">
        <v>80.081999999999994</v>
      </c>
      <c r="E26" s="24">
        <v>87.194000000000003</v>
      </c>
      <c r="F26" s="24">
        <v>52.813000000000002</v>
      </c>
      <c r="G26" s="25">
        <v>55.341000000000001</v>
      </c>
    </row>
    <row r="27" spans="1:7" x14ac:dyDescent="0.2">
      <c r="A27" s="14" t="s">
        <v>18</v>
      </c>
      <c r="B27" s="24">
        <v>70.403999999999996</v>
      </c>
      <c r="C27" s="24">
        <v>140.31700000000001</v>
      </c>
      <c r="D27" s="24">
        <v>88.679000000000002</v>
      </c>
      <c r="E27" s="24">
        <v>185.09</v>
      </c>
      <c r="F27" s="24">
        <v>139.209</v>
      </c>
      <c r="G27" s="25">
        <v>130.51599999999999</v>
      </c>
    </row>
    <row r="28" spans="1:7" x14ac:dyDescent="0.2">
      <c r="A28" s="14" t="s">
        <v>19</v>
      </c>
      <c r="B28" s="24">
        <v>81.484999999999999</v>
      </c>
      <c r="C28" s="24">
        <v>107.185</v>
      </c>
      <c r="D28" s="24">
        <v>242.001</v>
      </c>
      <c r="E28" s="24">
        <v>251.7</v>
      </c>
      <c r="F28" s="24">
        <v>129.67500000000001</v>
      </c>
      <c r="G28" s="25">
        <v>151.85599999999999</v>
      </c>
    </row>
    <row r="29" spans="1:7" x14ac:dyDescent="0.2">
      <c r="A29" s="17" t="s">
        <v>22</v>
      </c>
      <c r="B29" s="26"/>
      <c r="C29" s="26"/>
      <c r="D29" s="26"/>
      <c r="E29" s="26"/>
      <c r="F29" s="26"/>
      <c r="G29" s="26"/>
    </row>
    <row r="30" spans="1:7" x14ac:dyDescent="0.2">
      <c r="A30" s="14" t="s">
        <v>20</v>
      </c>
      <c r="B30" s="24">
        <v>92.921999999999997</v>
      </c>
      <c r="C30" s="24">
        <v>110.224</v>
      </c>
      <c r="D30" s="24">
        <v>280.291</v>
      </c>
      <c r="E30" s="24">
        <v>264.38900000000001</v>
      </c>
      <c r="F30" s="24">
        <v>122.91</v>
      </c>
      <c r="G30" s="25">
        <v>154.84899999999999</v>
      </c>
    </row>
    <row r="31" spans="1:7" x14ac:dyDescent="0.2">
      <c r="A31" s="14" t="s">
        <v>23</v>
      </c>
      <c r="B31" s="24">
        <v>1E-3</v>
      </c>
      <c r="C31" s="24">
        <v>7.0000000000000001E-3</v>
      </c>
      <c r="D31" s="24">
        <v>7.0000000000000007E-2</v>
      </c>
      <c r="E31" s="24">
        <v>4.0000000000000001E-3</v>
      </c>
      <c r="F31" s="24">
        <v>8.0000000000000002E-3</v>
      </c>
      <c r="G31" s="25">
        <v>3.2000000000000001E-2</v>
      </c>
    </row>
    <row r="32" spans="1:7" x14ac:dyDescent="0.2">
      <c r="A32" s="14" t="s">
        <v>24</v>
      </c>
      <c r="B32" s="24">
        <v>25.56</v>
      </c>
      <c r="C32" s="24">
        <v>31.059000000000001</v>
      </c>
      <c r="D32" s="24">
        <v>172.99799999999999</v>
      </c>
      <c r="E32" s="24">
        <v>133.74100000000001</v>
      </c>
      <c r="F32" s="24">
        <v>40.357999999999997</v>
      </c>
      <c r="G32" s="25">
        <v>63.725000000000001</v>
      </c>
    </row>
    <row r="33" spans="1:7" x14ac:dyDescent="0.2">
      <c r="A33" s="14" t="s">
        <v>25</v>
      </c>
      <c r="B33" s="24">
        <v>24.937999999999999</v>
      </c>
      <c r="C33" s="24">
        <v>33.773000000000003</v>
      </c>
      <c r="D33" s="24">
        <v>51.807000000000002</v>
      </c>
      <c r="E33" s="24">
        <v>57.003999999999998</v>
      </c>
      <c r="F33" s="24">
        <v>38.14</v>
      </c>
      <c r="G33" s="25">
        <v>39.488</v>
      </c>
    </row>
    <row r="34" spans="1:7" x14ac:dyDescent="0.2">
      <c r="A34" s="17" t="s">
        <v>26</v>
      </c>
      <c r="B34" s="27">
        <v>42.426000000000002</v>
      </c>
      <c r="C34" s="27">
        <v>45.399000000000001</v>
      </c>
      <c r="D34" s="27">
        <v>55.555999999999997</v>
      </c>
      <c r="E34" s="27">
        <v>73.647999999999996</v>
      </c>
      <c r="F34" s="27">
        <v>44.42</v>
      </c>
      <c r="G34" s="28">
        <v>51.667999999999999</v>
      </c>
    </row>
    <row r="35" spans="1:7" x14ac:dyDescent="0.2">
      <c r="A35" s="14" t="s">
        <v>27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5">
        <v>0</v>
      </c>
    </row>
    <row r="36" spans="1:7" x14ac:dyDescent="0.2">
      <c r="A36" s="14" t="s">
        <v>28</v>
      </c>
      <c r="B36" s="24">
        <v>12.728</v>
      </c>
      <c r="C36" s="24">
        <v>14.558999999999999</v>
      </c>
      <c r="D36" s="24">
        <v>9.8239999999999998</v>
      </c>
      <c r="E36" s="24">
        <v>16.303999999999998</v>
      </c>
      <c r="F36" s="24">
        <v>22.510999999999999</v>
      </c>
      <c r="G36" s="25">
        <v>15.673999999999999</v>
      </c>
    </row>
    <row r="37" spans="1:7" x14ac:dyDescent="0.2">
      <c r="A37" s="14" t="s">
        <v>29</v>
      </c>
      <c r="B37" s="24">
        <v>5.3040000000000003</v>
      </c>
      <c r="C37" s="24">
        <v>6.2359999999999998</v>
      </c>
      <c r="D37" s="24">
        <v>4.6040000000000001</v>
      </c>
      <c r="E37" s="24">
        <v>7.84</v>
      </c>
      <c r="F37" s="24">
        <v>8.2509999999999994</v>
      </c>
      <c r="G37" s="25">
        <v>6.3380000000000001</v>
      </c>
    </row>
    <row r="38" spans="1:7" x14ac:dyDescent="0.2">
      <c r="A38" s="14" t="s">
        <v>30</v>
      </c>
      <c r="B38" s="24">
        <v>1.119</v>
      </c>
      <c r="C38" s="24">
        <v>1.599</v>
      </c>
      <c r="D38" s="24">
        <v>2.004</v>
      </c>
      <c r="E38" s="24">
        <v>2.4180000000000001</v>
      </c>
      <c r="F38" s="24">
        <v>1.627</v>
      </c>
      <c r="G38" s="25">
        <v>1.712</v>
      </c>
    </row>
    <row r="39" spans="1:7" x14ac:dyDescent="0.2">
      <c r="A39" s="14" t="s">
        <v>31</v>
      </c>
      <c r="B39" s="24">
        <v>5.2450000000000001</v>
      </c>
      <c r="C39" s="24">
        <v>1.3220000000000001</v>
      </c>
      <c r="D39" s="24">
        <v>7.8979999999999997</v>
      </c>
      <c r="E39" s="24">
        <v>5.444</v>
      </c>
      <c r="F39" s="24">
        <v>2.129</v>
      </c>
      <c r="G39" s="25">
        <v>4.5570000000000004</v>
      </c>
    </row>
    <row r="40" spans="1:7" x14ac:dyDescent="0.2">
      <c r="A40" s="17" t="s">
        <v>32</v>
      </c>
      <c r="B40" s="27">
        <v>43.484999999999999</v>
      </c>
      <c r="C40" s="27">
        <v>50.802</v>
      </c>
      <c r="D40" s="27">
        <v>50.875</v>
      </c>
      <c r="E40" s="27">
        <v>74.25</v>
      </c>
      <c r="F40" s="27">
        <v>54.924999999999997</v>
      </c>
      <c r="G40" s="28">
        <v>54.734999999999999</v>
      </c>
    </row>
    <row r="41" spans="1:7" x14ac:dyDescent="0.2">
      <c r="A41" s="14" t="s">
        <v>33</v>
      </c>
      <c r="B41" s="24">
        <v>0.13300000000000001</v>
      </c>
      <c r="C41" s="24">
        <v>0.32600000000000001</v>
      </c>
      <c r="D41" s="24">
        <v>0.443</v>
      </c>
      <c r="E41" s="24">
        <v>0.67300000000000004</v>
      </c>
      <c r="F41" s="24">
        <v>0.45600000000000002</v>
      </c>
      <c r="G41" s="25">
        <v>0.42099999999999999</v>
      </c>
    </row>
    <row r="42" spans="1:7" x14ac:dyDescent="0.2">
      <c r="A42" s="14" t="s">
        <v>34</v>
      </c>
      <c r="B42" s="24">
        <v>15.659000000000001</v>
      </c>
      <c r="C42" s="24">
        <v>17.904</v>
      </c>
      <c r="D42" s="24">
        <v>30.603000000000002</v>
      </c>
      <c r="E42" s="24">
        <v>37.593000000000004</v>
      </c>
      <c r="F42" s="24">
        <v>23.373000000000001</v>
      </c>
      <c r="G42" s="25">
        <v>23.489000000000001</v>
      </c>
    </row>
    <row r="43" spans="1:7" x14ac:dyDescent="0.2">
      <c r="A43" s="17" t="s">
        <v>35</v>
      </c>
      <c r="B43" s="27">
        <v>27.959</v>
      </c>
      <c r="C43" s="27">
        <v>33.223999999999997</v>
      </c>
      <c r="D43" s="27">
        <v>20.715</v>
      </c>
      <c r="E43" s="27">
        <v>37.329000000000001</v>
      </c>
      <c r="F43" s="27">
        <v>32.006999999999998</v>
      </c>
      <c r="G43" s="28">
        <v>31.667000000000002</v>
      </c>
    </row>
    <row r="44" spans="1:7" x14ac:dyDescent="0.2">
      <c r="A44" s="14" t="s">
        <v>36</v>
      </c>
      <c r="B44" s="24">
        <v>0.11</v>
      </c>
      <c r="C44" s="24">
        <v>0.104</v>
      </c>
      <c r="D44" s="24">
        <v>0.21199999999999999</v>
      </c>
      <c r="E44" s="24">
        <v>0.252</v>
      </c>
      <c r="F44" s="24">
        <v>8.7999999999999995E-2</v>
      </c>
      <c r="G44" s="25">
        <v>0.14000000000000001</v>
      </c>
    </row>
    <row r="45" spans="1:7" x14ac:dyDescent="0.2">
      <c r="A45" s="14" t="s">
        <v>37</v>
      </c>
      <c r="B45" s="24">
        <v>4.2610000000000001</v>
      </c>
      <c r="C45" s="24">
        <v>4.8390000000000004</v>
      </c>
      <c r="D45" s="24">
        <v>12.592000000000001</v>
      </c>
      <c r="E45" s="24">
        <v>12.91</v>
      </c>
      <c r="F45" s="24">
        <v>6.3890000000000002</v>
      </c>
      <c r="G45" s="25">
        <v>7.3330000000000002</v>
      </c>
    </row>
    <row r="46" spans="1:7" x14ac:dyDescent="0.2">
      <c r="A46" s="17" t="s">
        <v>38</v>
      </c>
      <c r="B46" s="27">
        <v>23.809000000000001</v>
      </c>
      <c r="C46" s="27">
        <v>28.488</v>
      </c>
      <c r="D46" s="27">
        <v>8.3350000000000009</v>
      </c>
      <c r="E46" s="27">
        <v>24.670999999999999</v>
      </c>
      <c r="F46" s="27">
        <v>25.706</v>
      </c>
      <c r="G46" s="28">
        <v>24.475000000000001</v>
      </c>
    </row>
    <row r="47" spans="1:7" x14ac:dyDescent="0.2">
      <c r="A47" s="29" t="s">
        <v>39</v>
      </c>
      <c r="B47" s="8"/>
      <c r="C47" s="8"/>
      <c r="D47" s="8"/>
      <c r="E47" s="8"/>
      <c r="F47" s="8"/>
      <c r="G47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7" sqref="B7:G7"/>
    </sheetView>
  </sheetViews>
  <sheetFormatPr baseColWidth="10" defaultRowHeight="12.75" x14ac:dyDescent="0.2"/>
  <cols>
    <col min="1" max="1" width="39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44</v>
      </c>
      <c r="B5" s="7"/>
      <c r="C5" s="7"/>
      <c r="D5" s="7"/>
      <c r="E5" s="8"/>
      <c r="F5" s="8"/>
      <c r="G5" s="8"/>
    </row>
    <row r="6" spans="1:7" x14ac:dyDescent="0.2">
      <c r="A6" s="7"/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51</v>
      </c>
      <c r="F7" s="10" t="s">
        <v>53</v>
      </c>
      <c r="G7" s="10" t="s">
        <v>52</v>
      </c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2480</v>
      </c>
      <c r="C9" s="15">
        <v>17380.400000000056</v>
      </c>
      <c r="D9" s="15">
        <v>4008.05</v>
      </c>
      <c r="E9" s="15">
        <v>2133.06</v>
      </c>
      <c r="F9" s="15">
        <v>1926.1</v>
      </c>
      <c r="G9" s="16">
        <v>33486.49</v>
      </c>
    </row>
    <row r="10" spans="1:7" x14ac:dyDescent="0.2">
      <c r="A10" s="17" t="s">
        <v>4</v>
      </c>
      <c r="B10" s="9"/>
      <c r="C10" s="9"/>
      <c r="D10" s="9"/>
      <c r="E10" s="9"/>
      <c r="F10" s="9"/>
      <c r="G10" s="9"/>
    </row>
    <row r="11" spans="1:7" x14ac:dyDescent="0.2">
      <c r="A11" s="14" t="s">
        <v>42</v>
      </c>
      <c r="B11" s="18">
        <v>112.04554945438505</v>
      </c>
      <c r="C11" s="18">
        <v>93.926028217560884</v>
      </c>
      <c r="D11" s="18">
        <v>172.78514383874347</v>
      </c>
      <c r="E11" s="18">
        <v>169.43037637736404</v>
      </c>
      <c r="F11" s="18">
        <v>111.92918559362184</v>
      </c>
      <c r="G11" s="18">
        <v>114.37330419656158</v>
      </c>
    </row>
    <row r="12" spans="1:7" x14ac:dyDescent="0.2">
      <c r="A12" s="14" t="s">
        <v>5</v>
      </c>
      <c r="B12" s="15">
        <v>41.74</v>
      </c>
      <c r="C12" s="15">
        <v>56.39</v>
      </c>
      <c r="D12" s="15">
        <v>28.72</v>
      </c>
      <c r="E12" s="15">
        <v>57.84</v>
      </c>
      <c r="F12" s="15">
        <v>72.37</v>
      </c>
      <c r="G12" s="16">
        <v>52.45</v>
      </c>
    </row>
    <row r="13" spans="1:7" x14ac:dyDescent="0.2">
      <c r="A13" s="14" t="s">
        <v>6</v>
      </c>
      <c r="B13" s="15">
        <v>28.69</v>
      </c>
      <c r="C13" s="15">
        <v>42.55</v>
      </c>
      <c r="D13" s="15">
        <v>16.97</v>
      </c>
      <c r="E13" s="15">
        <v>42.33</v>
      </c>
      <c r="F13" s="15">
        <v>63.52</v>
      </c>
      <c r="G13" s="16">
        <v>39.520000000000003</v>
      </c>
    </row>
    <row r="14" spans="1:7" x14ac:dyDescent="0.2">
      <c r="A14" s="14" t="s">
        <v>7</v>
      </c>
      <c r="B14" s="32">
        <v>2.5923433467741934</v>
      </c>
      <c r="C14" s="33">
        <v>39.983700795148444</v>
      </c>
      <c r="D14" s="32">
        <v>3.6728326991928779</v>
      </c>
      <c r="E14" s="33">
        <v>30.897879478308163</v>
      </c>
      <c r="F14" s="33">
        <v>25.809677898343796</v>
      </c>
      <c r="G14" s="33">
        <v>27.532646649439755</v>
      </c>
    </row>
    <row r="15" spans="1:7" x14ac:dyDescent="0.2">
      <c r="A15" s="14" t="s">
        <v>8</v>
      </c>
      <c r="B15" s="32">
        <v>0.61290322580645162</v>
      </c>
      <c r="C15" s="32">
        <v>0.33241870152585562</v>
      </c>
      <c r="D15" s="33">
        <v>104.67504397400239</v>
      </c>
      <c r="E15" s="33">
        <v>41.839057504242746</v>
      </c>
      <c r="F15" s="32">
        <v>1.0351565339286637</v>
      </c>
      <c r="G15" s="33">
        <v>17.847488345299801</v>
      </c>
    </row>
    <row r="16" spans="1:7" x14ac:dyDescent="0.2">
      <c r="A16" s="14" t="s">
        <v>9</v>
      </c>
      <c r="B16" s="33">
        <v>16.638725806451614</v>
      </c>
      <c r="C16" s="33">
        <v>12.408113219488579</v>
      </c>
      <c r="D16" s="33">
        <v>849.72680547897426</v>
      </c>
      <c r="E16" s="33">
        <v>485.93521982504018</v>
      </c>
      <c r="F16" s="33">
        <v>44.875504906287304</v>
      </c>
      <c r="G16" s="33">
        <v>175.52212991268976</v>
      </c>
    </row>
    <row r="17" spans="1:7" x14ac:dyDescent="0.2">
      <c r="A17" s="14" t="s">
        <v>10</v>
      </c>
      <c r="B17" s="34">
        <v>363.05419354838705</v>
      </c>
      <c r="C17" s="34">
        <v>43.781705829554994</v>
      </c>
      <c r="D17" s="34">
        <v>7475.3576826636463</v>
      </c>
      <c r="E17" s="34">
        <v>10121.29693491979</v>
      </c>
      <c r="F17" s="34">
        <v>104.81918384299877</v>
      </c>
      <c r="G17" s="34">
        <v>1999.78511865531</v>
      </c>
    </row>
    <row r="18" spans="1:7" x14ac:dyDescent="0.2">
      <c r="A18" s="14" t="s">
        <v>11</v>
      </c>
      <c r="B18" s="22">
        <v>2.16</v>
      </c>
      <c r="C18" s="22">
        <v>1.71</v>
      </c>
      <c r="D18" s="22">
        <v>1.92</v>
      </c>
      <c r="E18" s="22">
        <v>2.06</v>
      </c>
      <c r="F18" s="22">
        <v>1.63</v>
      </c>
      <c r="G18" s="23">
        <v>1.82</v>
      </c>
    </row>
    <row r="19" spans="1:7" x14ac:dyDescent="0.2">
      <c r="A19" s="17" t="s">
        <v>21</v>
      </c>
      <c r="B19" s="9"/>
      <c r="C19" s="9"/>
      <c r="D19" s="9"/>
      <c r="E19" s="9"/>
      <c r="F19" s="9"/>
      <c r="G19" s="9"/>
    </row>
    <row r="20" spans="1:7" x14ac:dyDescent="0.2">
      <c r="A20" s="14" t="s">
        <v>12</v>
      </c>
      <c r="B20" s="24">
        <v>27.523</v>
      </c>
      <c r="C20" s="24">
        <v>48.412999999999997</v>
      </c>
      <c r="D20" s="24">
        <v>44.095999999999997</v>
      </c>
      <c r="E20" s="24">
        <v>50.61</v>
      </c>
      <c r="F20" s="24">
        <v>43.347999999999999</v>
      </c>
      <c r="G20" s="25">
        <v>44.808999999999997</v>
      </c>
    </row>
    <row r="21" spans="1:7" x14ac:dyDescent="0.2">
      <c r="A21" s="14" t="s">
        <v>13</v>
      </c>
      <c r="B21" s="24">
        <v>17.637</v>
      </c>
      <c r="C21" s="24">
        <v>14.984</v>
      </c>
      <c r="D21" s="24">
        <v>15.137</v>
      </c>
      <c r="E21" s="24">
        <v>22.945</v>
      </c>
      <c r="F21" s="24">
        <v>18.911999999999999</v>
      </c>
      <c r="G21" s="25">
        <v>16.652000000000001</v>
      </c>
    </row>
    <row r="22" spans="1:7" x14ac:dyDescent="0.2">
      <c r="A22" s="14" t="s">
        <v>14</v>
      </c>
      <c r="B22" s="24">
        <v>113.322</v>
      </c>
      <c r="C22" s="24">
        <v>180.29</v>
      </c>
      <c r="D22" s="24">
        <v>245.78399999999999</v>
      </c>
      <c r="E22" s="24">
        <v>285.08800000000002</v>
      </c>
      <c r="F22" s="24">
        <v>200.56299999999999</v>
      </c>
      <c r="G22" s="25">
        <v>197.53800000000001</v>
      </c>
    </row>
    <row r="23" spans="1:7" x14ac:dyDescent="0.2">
      <c r="A23" s="14" t="s">
        <v>15</v>
      </c>
      <c r="B23" s="24">
        <v>82.912999999999997</v>
      </c>
      <c r="C23" s="24">
        <v>146.63300000000001</v>
      </c>
      <c r="D23" s="24">
        <v>209.203</v>
      </c>
      <c r="E23" s="24">
        <v>240.55099999999999</v>
      </c>
      <c r="F23" s="24">
        <v>174.15199999999999</v>
      </c>
      <c r="G23" s="25">
        <v>163.27000000000001</v>
      </c>
    </row>
    <row r="24" spans="1:7" x14ac:dyDescent="0.2">
      <c r="A24" s="14" t="s">
        <v>16</v>
      </c>
      <c r="B24" s="24">
        <v>48.368000000000002</v>
      </c>
      <c r="C24" s="24">
        <v>73.701999999999998</v>
      </c>
      <c r="D24" s="24">
        <v>119.124</v>
      </c>
      <c r="E24" s="24">
        <v>107.79600000000001</v>
      </c>
      <c r="F24" s="24">
        <v>76.516999999999996</v>
      </c>
      <c r="G24" s="25">
        <v>81.927999999999997</v>
      </c>
    </row>
    <row r="25" spans="1:7" x14ac:dyDescent="0.2">
      <c r="A25" s="14" t="s">
        <v>17</v>
      </c>
      <c r="B25" s="24">
        <v>20.302</v>
      </c>
      <c r="C25" s="24">
        <v>49.279000000000003</v>
      </c>
      <c r="D25" s="24">
        <v>92.994</v>
      </c>
      <c r="E25" s="24">
        <v>78.25</v>
      </c>
      <c r="F25" s="24">
        <v>53.384</v>
      </c>
      <c r="G25" s="25">
        <v>55.317</v>
      </c>
    </row>
    <row r="26" spans="1:7" x14ac:dyDescent="0.2">
      <c r="A26" s="14" t="s">
        <v>18</v>
      </c>
      <c r="B26" s="24">
        <v>76.25</v>
      </c>
      <c r="C26" s="24">
        <v>143.673</v>
      </c>
      <c r="D26" s="24">
        <v>100.777</v>
      </c>
      <c r="E26" s="24">
        <v>165.202</v>
      </c>
      <c r="F26" s="24">
        <v>128.69800000000001</v>
      </c>
      <c r="G26" s="25">
        <v>130.84299999999999</v>
      </c>
    </row>
    <row r="27" spans="1:7" x14ac:dyDescent="0.2">
      <c r="A27" s="14" t="s">
        <v>19</v>
      </c>
      <c r="B27" s="24">
        <v>86.192999999999998</v>
      </c>
      <c r="C27" s="24">
        <v>111.151</v>
      </c>
      <c r="D27" s="24">
        <v>265.48700000000002</v>
      </c>
      <c r="E27" s="24">
        <v>229.30099999999999</v>
      </c>
      <c r="F27" s="24">
        <v>149.44300000000001</v>
      </c>
      <c r="G27" s="25">
        <v>149.58600000000001</v>
      </c>
    </row>
    <row r="28" spans="1:7" x14ac:dyDescent="0.2">
      <c r="A28" s="17" t="s">
        <v>22</v>
      </c>
      <c r="B28" s="26"/>
      <c r="C28" s="26"/>
      <c r="D28" s="26"/>
      <c r="E28" s="26"/>
      <c r="F28" s="26"/>
      <c r="G28" s="26"/>
    </row>
    <row r="29" spans="1:7" x14ac:dyDescent="0.2">
      <c r="A29" s="14" t="s">
        <v>20</v>
      </c>
      <c r="B29" s="24">
        <v>119.485</v>
      </c>
      <c r="C29" s="24">
        <v>109.29300000000001</v>
      </c>
      <c r="D29" s="24">
        <v>310.54899999999998</v>
      </c>
      <c r="E29" s="24">
        <v>236.48699999999999</v>
      </c>
      <c r="F29" s="24">
        <v>116.223</v>
      </c>
      <c r="G29" s="25">
        <v>151.59800000000001</v>
      </c>
    </row>
    <row r="30" spans="1:7" x14ac:dyDescent="0.2">
      <c r="A30" s="14" t="s">
        <v>23</v>
      </c>
      <c r="B30" s="24">
        <v>0</v>
      </c>
      <c r="C30" s="24">
        <v>3.0000000000000001E-3</v>
      </c>
      <c r="D30" s="24">
        <v>6.5000000000000002E-2</v>
      </c>
      <c r="E30" s="24">
        <v>5.6000000000000001E-2</v>
      </c>
      <c r="F30" s="24">
        <v>1.2999999999999999E-2</v>
      </c>
      <c r="G30" s="25">
        <v>2.5000000000000001E-2</v>
      </c>
    </row>
    <row r="31" spans="1:7" x14ac:dyDescent="0.2">
      <c r="A31" s="14" t="s">
        <v>24</v>
      </c>
      <c r="B31" s="24">
        <v>27.5</v>
      </c>
      <c r="C31" s="24">
        <v>31.702999999999999</v>
      </c>
      <c r="D31" s="24">
        <v>186.59100000000001</v>
      </c>
      <c r="E31" s="24">
        <v>109.208</v>
      </c>
      <c r="F31" s="24">
        <v>39.448999999999998</v>
      </c>
      <c r="G31" s="25">
        <v>60.588999999999999</v>
      </c>
    </row>
    <row r="32" spans="1:7" x14ac:dyDescent="0.2">
      <c r="A32" s="14" t="s">
        <v>25</v>
      </c>
      <c r="B32" s="24">
        <v>25.870999999999999</v>
      </c>
      <c r="C32" s="24">
        <v>33.889000000000003</v>
      </c>
      <c r="D32" s="24">
        <v>56.386000000000003</v>
      </c>
      <c r="E32" s="24">
        <v>53.468000000000004</v>
      </c>
      <c r="F32" s="24">
        <v>36.098999999999997</v>
      </c>
      <c r="G32" s="25">
        <v>38.429000000000002</v>
      </c>
    </row>
    <row r="33" spans="1:7" x14ac:dyDescent="0.2">
      <c r="A33" s="17" t="s">
        <v>26</v>
      </c>
      <c r="B33" s="27">
        <v>66.114000000000004</v>
      </c>
      <c r="C33" s="27">
        <v>43.704999999999998</v>
      </c>
      <c r="D33" s="27">
        <v>67.637</v>
      </c>
      <c r="E33" s="27">
        <v>73.867999999999995</v>
      </c>
      <c r="F33" s="27">
        <v>40.688000000000002</v>
      </c>
      <c r="G33" s="28">
        <v>52.604999999999997</v>
      </c>
    </row>
    <row r="34" spans="1:7" x14ac:dyDescent="0.2">
      <c r="A34" s="14" t="s">
        <v>27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5">
        <v>0</v>
      </c>
    </row>
    <row r="35" spans="1:7" x14ac:dyDescent="0.2">
      <c r="A35" s="14" t="s">
        <v>28</v>
      </c>
      <c r="B35" s="24">
        <v>13.898</v>
      </c>
      <c r="C35" s="24">
        <v>15.176</v>
      </c>
      <c r="D35" s="24">
        <v>10.738</v>
      </c>
      <c r="E35" s="24">
        <v>17.440000000000001</v>
      </c>
      <c r="F35" s="24">
        <v>24.603999999999999</v>
      </c>
      <c r="G35" s="25">
        <v>16.125</v>
      </c>
    </row>
    <row r="36" spans="1:7" x14ac:dyDescent="0.2">
      <c r="A36" s="14" t="s">
        <v>29</v>
      </c>
      <c r="B36" s="24">
        <v>5.9770000000000003</v>
      </c>
      <c r="C36" s="24">
        <v>6.2279999999999998</v>
      </c>
      <c r="D36" s="24">
        <v>4.0990000000000002</v>
      </c>
      <c r="E36" s="24">
        <v>8.1389999999999993</v>
      </c>
      <c r="F36" s="24">
        <v>8.01</v>
      </c>
      <c r="G36" s="25">
        <v>6.1929999999999996</v>
      </c>
    </row>
    <row r="37" spans="1:7" x14ac:dyDescent="0.2">
      <c r="A37" s="14" t="s">
        <v>30</v>
      </c>
      <c r="B37" s="24">
        <v>1.044</v>
      </c>
      <c r="C37" s="24">
        <v>1.7649999999999999</v>
      </c>
      <c r="D37" s="24">
        <v>1.6679999999999999</v>
      </c>
      <c r="E37" s="24">
        <v>2.1139999999999999</v>
      </c>
      <c r="F37" s="24">
        <v>1.6779999999999999</v>
      </c>
      <c r="G37" s="25">
        <v>1.7110000000000001</v>
      </c>
    </row>
    <row r="38" spans="1:7" x14ac:dyDescent="0.2">
      <c r="A38" s="14" t="s">
        <v>31</v>
      </c>
      <c r="B38" s="24">
        <v>17.382999999999999</v>
      </c>
      <c r="C38" s="24">
        <v>1.3069999999999999</v>
      </c>
      <c r="D38" s="24">
        <v>10.116</v>
      </c>
      <c r="E38" s="24">
        <v>4.2130000000000001</v>
      </c>
      <c r="F38" s="24">
        <v>2.8969999999999998</v>
      </c>
      <c r="G38" s="25">
        <v>4.9960000000000004</v>
      </c>
    </row>
    <row r="39" spans="1:7" x14ac:dyDescent="0.2">
      <c r="A39" s="17" t="s">
        <v>32</v>
      </c>
      <c r="B39" s="27">
        <v>55.607999999999997</v>
      </c>
      <c r="C39" s="27">
        <v>49.58</v>
      </c>
      <c r="D39" s="27">
        <v>62.491</v>
      </c>
      <c r="E39" s="27">
        <v>76.840999999999994</v>
      </c>
      <c r="F39" s="27">
        <v>52.706000000000003</v>
      </c>
      <c r="G39" s="28">
        <v>55.829000000000001</v>
      </c>
    </row>
    <row r="40" spans="1:7" x14ac:dyDescent="0.2">
      <c r="A40" s="14" t="s">
        <v>33</v>
      </c>
      <c r="B40" s="24">
        <v>0.34599999999999997</v>
      </c>
      <c r="C40" s="24">
        <v>0.51400000000000001</v>
      </c>
      <c r="D40" s="24">
        <v>0.42699999999999999</v>
      </c>
      <c r="E40" s="24">
        <v>0.49199999999999999</v>
      </c>
      <c r="F40" s="24">
        <v>0.72399999999999998</v>
      </c>
      <c r="G40" s="25">
        <v>0.51200000000000001</v>
      </c>
    </row>
    <row r="41" spans="1:7" x14ac:dyDescent="0.2">
      <c r="A41" s="14" t="s">
        <v>34</v>
      </c>
      <c r="B41" s="24">
        <v>17.832999999999998</v>
      </c>
      <c r="C41" s="24">
        <v>18.760000000000002</v>
      </c>
      <c r="D41" s="24">
        <v>32.874000000000002</v>
      </c>
      <c r="E41" s="24">
        <v>36.045000000000002</v>
      </c>
      <c r="F41" s="24">
        <v>24.317</v>
      </c>
      <c r="G41" s="25">
        <v>23.178999999999998</v>
      </c>
    </row>
    <row r="42" spans="1:7" x14ac:dyDescent="0.2">
      <c r="A42" s="17" t="s">
        <v>35</v>
      </c>
      <c r="B42" s="27">
        <v>38.121000000000002</v>
      </c>
      <c r="C42" s="27">
        <v>31.332999999999998</v>
      </c>
      <c r="D42" s="27">
        <v>30.045000000000002</v>
      </c>
      <c r="E42" s="27">
        <v>41.287999999999997</v>
      </c>
      <c r="F42" s="27">
        <v>29.114000000000001</v>
      </c>
      <c r="G42" s="28">
        <v>33.161999999999999</v>
      </c>
    </row>
    <row r="43" spans="1:7" x14ac:dyDescent="0.2">
      <c r="A43" s="14" t="s">
        <v>36</v>
      </c>
      <c r="B43" s="24">
        <v>0.122</v>
      </c>
      <c r="C43" s="24">
        <v>0.125</v>
      </c>
      <c r="D43" s="24">
        <v>0.34300000000000003</v>
      </c>
      <c r="E43" s="24">
        <v>0.20300000000000001</v>
      </c>
      <c r="F43" s="24">
        <v>0.155</v>
      </c>
      <c r="G43" s="25">
        <v>0.16</v>
      </c>
    </row>
    <row r="44" spans="1:7" x14ac:dyDescent="0.2">
      <c r="A44" s="14" t="s">
        <v>37</v>
      </c>
      <c r="B44" s="24">
        <v>4.2169999999999996</v>
      </c>
      <c r="C44" s="24">
        <v>4.9370000000000003</v>
      </c>
      <c r="D44" s="24">
        <v>13.7</v>
      </c>
      <c r="E44" s="24">
        <v>11.404</v>
      </c>
      <c r="F44" s="24">
        <v>7.3040000000000003</v>
      </c>
      <c r="G44" s="25">
        <v>7.0060000000000002</v>
      </c>
    </row>
    <row r="45" spans="1:7" x14ac:dyDescent="0.2">
      <c r="A45" s="17" t="s">
        <v>38</v>
      </c>
      <c r="B45" s="27">
        <v>34.026000000000003</v>
      </c>
      <c r="C45" s="27">
        <v>26.521000000000001</v>
      </c>
      <c r="D45" s="27">
        <v>16.687999999999999</v>
      </c>
      <c r="E45" s="27">
        <v>30.088000000000001</v>
      </c>
      <c r="F45" s="27">
        <v>21.963999999999999</v>
      </c>
      <c r="G45" s="28">
        <v>26.315999999999999</v>
      </c>
    </row>
    <row r="46" spans="1:7" x14ac:dyDescent="0.2">
      <c r="A46" s="29" t="s">
        <v>39</v>
      </c>
      <c r="B46" s="8"/>
      <c r="C46" s="8"/>
      <c r="D46" s="8"/>
      <c r="E46" s="8"/>
      <c r="F46" s="8"/>
      <c r="G4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B7" sqref="B7:G7"/>
    </sheetView>
  </sheetViews>
  <sheetFormatPr baseColWidth="10" defaultRowHeight="12.75" x14ac:dyDescent="0.2"/>
  <cols>
    <col min="1" max="1" width="39.57031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45</v>
      </c>
      <c r="B5" s="7"/>
      <c r="C5" s="7"/>
      <c r="D5" s="7"/>
      <c r="E5" s="8"/>
      <c r="F5" s="8"/>
      <c r="G5" s="8"/>
    </row>
    <row r="6" spans="1:7" x14ac:dyDescent="0.2">
      <c r="A6" s="7"/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51</v>
      </c>
      <c r="F7" s="10" t="s">
        <v>53</v>
      </c>
      <c r="G7" s="10" t="s">
        <v>52</v>
      </c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2851</v>
      </c>
      <c r="C9" s="15">
        <v>17264</v>
      </c>
      <c r="D9" s="15">
        <v>4008.05</v>
      </c>
      <c r="E9" s="15">
        <v>2253</v>
      </c>
      <c r="F9" s="15">
        <v>1926.03</v>
      </c>
      <c r="G9" s="15">
        <v>34165</v>
      </c>
    </row>
    <row r="10" spans="1:7" x14ac:dyDescent="0.2">
      <c r="A10" s="17" t="s">
        <v>4</v>
      </c>
      <c r="B10" s="9"/>
      <c r="C10" s="35"/>
      <c r="D10" s="35"/>
      <c r="E10" s="35"/>
      <c r="F10" s="35"/>
      <c r="G10" s="35"/>
    </row>
    <row r="11" spans="1:7" x14ac:dyDescent="0.2">
      <c r="A11" s="14" t="s">
        <v>42</v>
      </c>
      <c r="B11" s="18">
        <v>106.28774999999999</v>
      </c>
      <c r="C11" s="18">
        <v>95.464237499999996</v>
      </c>
      <c r="D11" s="18">
        <v>158.54</v>
      </c>
      <c r="E11" s="18">
        <v>161.44817499999999</v>
      </c>
      <c r="F11" s="18">
        <v>112.34</v>
      </c>
      <c r="G11" s="18">
        <v>112.57241249999998</v>
      </c>
    </row>
    <row r="12" spans="1:7" x14ac:dyDescent="0.2">
      <c r="A12" s="14" t="s">
        <v>5</v>
      </c>
      <c r="B12" s="15">
        <v>40.1</v>
      </c>
      <c r="C12" s="15">
        <v>58.35</v>
      </c>
      <c r="D12" s="15">
        <v>28.78</v>
      </c>
      <c r="E12" s="15">
        <v>55.54</v>
      </c>
      <c r="F12" s="15">
        <v>80.39</v>
      </c>
      <c r="G12" s="15">
        <v>53.38</v>
      </c>
    </row>
    <row r="13" spans="1:7" x14ac:dyDescent="0.2">
      <c r="A13" s="14" t="s">
        <v>6</v>
      </c>
      <c r="B13" s="15">
        <v>28.48</v>
      </c>
      <c r="C13" s="15">
        <v>43.6</v>
      </c>
      <c r="D13" s="15">
        <v>18.22</v>
      </c>
      <c r="E13" s="15">
        <v>40.03</v>
      </c>
      <c r="F13" s="15">
        <v>72.63</v>
      </c>
      <c r="G13" s="15">
        <v>40.26</v>
      </c>
    </row>
    <row r="14" spans="1:7" x14ac:dyDescent="0.2">
      <c r="A14" s="14" t="s">
        <v>7</v>
      </c>
      <c r="B14" s="36">
        <v>0.86</v>
      </c>
      <c r="C14" s="36">
        <v>40.36</v>
      </c>
      <c r="D14" s="36">
        <v>0.95</v>
      </c>
      <c r="E14" s="36">
        <v>28.2</v>
      </c>
      <c r="F14" s="15">
        <v>27.2</v>
      </c>
      <c r="G14" s="37">
        <v>27</v>
      </c>
    </row>
    <row r="15" spans="1:7" x14ac:dyDescent="0.2">
      <c r="A15" s="14" t="s">
        <v>8</v>
      </c>
      <c r="B15" s="36">
        <v>0</v>
      </c>
      <c r="C15" s="36">
        <v>0.24</v>
      </c>
      <c r="D15" s="36">
        <v>135.69999999999999</v>
      </c>
      <c r="E15" s="36">
        <v>54.6</v>
      </c>
      <c r="F15" s="36">
        <v>0</v>
      </c>
      <c r="G15" s="37">
        <v>17.760000000000002</v>
      </c>
    </row>
    <row r="16" spans="1:7" x14ac:dyDescent="0.2">
      <c r="A16" s="14" t="s">
        <v>9</v>
      </c>
      <c r="B16" s="36">
        <v>50.86</v>
      </c>
      <c r="C16" s="36">
        <v>7.03</v>
      </c>
      <c r="D16" s="36">
        <v>778.7</v>
      </c>
      <c r="E16" s="36">
        <v>501.9</v>
      </c>
      <c r="F16" s="36">
        <v>37.97</v>
      </c>
      <c r="G16" s="37">
        <v>166.98</v>
      </c>
    </row>
    <row r="17" spans="1:7" x14ac:dyDescent="0.2">
      <c r="A17" s="14" t="s">
        <v>10</v>
      </c>
      <c r="B17" s="36">
        <v>0</v>
      </c>
      <c r="C17" s="36">
        <v>33.200000000000003</v>
      </c>
      <c r="D17" s="36">
        <v>6389.74</v>
      </c>
      <c r="E17" s="36">
        <v>7464</v>
      </c>
      <c r="F17" s="36">
        <v>134</v>
      </c>
      <c r="G17" s="37">
        <v>1620</v>
      </c>
    </row>
    <row r="18" spans="1:7" x14ac:dyDescent="0.2">
      <c r="A18" s="14" t="s">
        <v>11</v>
      </c>
      <c r="B18" s="22">
        <v>2.3199999999999998</v>
      </c>
      <c r="C18" s="22">
        <v>1.73</v>
      </c>
      <c r="D18" s="22">
        <v>1.86</v>
      </c>
      <c r="E18" s="22">
        <v>2.0139999999999998</v>
      </c>
      <c r="F18" s="22">
        <v>1.81</v>
      </c>
      <c r="G18" s="22">
        <v>1.87</v>
      </c>
    </row>
    <row r="19" spans="1:7" x14ac:dyDescent="0.2">
      <c r="A19" s="17" t="s">
        <v>21</v>
      </c>
      <c r="B19" s="9"/>
      <c r="C19" s="35"/>
      <c r="D19" s="35"/>
      <c r="E19" s="35"/>
      <c r="F19" s="35"/>
      <c r="G19" s="35"/>
    </row>
    <row r="20" spans="1:7" x14ac:dyDescent="0.2">
      <c r="A20" s="14" t="s">
        <v>12</v>
      </c>
      <c r="B20" s="24">
        <v>20.440000000000001</v>
      </c>
      <c r="C20" s="24">
        <v>37.51</v>
      </c>
      <c r="D20" s="24">
        <v>35.93</v>
      </c>
      <c r="E20" s="24">
        <v>54.36</v>
      </c>
      <c r="F20" s="24">
        <v>37.51</v>
      </c>
      <c r="G20" s="25">
        <v>46.52</v>
      </c>
    </row>
    <row r="21" spans="1:7" x14ac:dyDescent="0.2">
      <c r="A21" s="14" t="s">
        <v>13</v>
      </c>
      <c r="B21" s="24">
        <v>11.69</v>
      </c>
      <c r="C21" s="24">
        <v>23.3</v>
      </c>
      <c r="D21" s="24">
        <v>23.22</v>
      </c>
      <c r="E21" s="24">
        <v>36.18</v>
      </c>
      <c r="F21" s="24">
        <v>20.04</v>
      </c>
      <c r="G21" s="25">
        <v>23.15</v>
      </c>
    </row>
    <row r="22" spans="1:7" x14ac:dyDescent="0.2">
      <c r="A22" s="14" t="s">
        <v>14</v>
      </c>
      <c r="B22" s="24">
        <v>125.32</v>
      </c>
      <c r="C22" s="24">
        <v>192.16499999999999</v>
      </c>
      <c r="D22" s="24">
        <v>229.64500000000001</v>
      </c>
      <c r="E22" s="24">
        <v>275.92</v>
      </c>
      <c r="F22" s="24">
        <v>185.68700000000001</v>
      </c>
      <c r="G22" s="24">
        <v>204.05</v>
      </c>
    </row>
    <row r="23" spans="1:7" x14ac:dyDescent="0.2">
      <c r="A23" s="14" t="s">
        <v>15</v>
      </c>
      <c r="B23" s="24">
        <v>88.7</v>
      </c>
      <c r="C23" s="24">
        <v>156.81</v>
      </c>
      <c r="D23" s="24">
        <v>198.54</v>
      </c>
      <c r="E23" s="24">
        <v>236.76</v>
      </c>
      <c r="F23" s="24">
        <v>161.08000000000001</v>
      </c>
      <c r="G23" s="24">
        <v>169.46</v>
      </c>
    </row>
    <row r="24" spans="1:7" x14ac:dyDescent="0.2">
      <c r="A24" s="14" t="s">
        <v>16</v>
      </c>
      <c r="B24" s="24">
        <v>49.31</v>
      </c>
      <c r="C24" s="24">
        <v>80.09</v>
      </c>
      <c r="D24" s="24">
        <v>114.2</v>
      </c>
      <c r="E24" s="24">
        <v>110.57</v>
      </c>
      <c r="F24" s="24">
        <v>67.09</v>
      </c>
      <c r="G24" s="24">
        <v>83.77</v>
      </c>
    </row>
    <row r="25" spans="1:7" x14ac:dyDescent="0.2">
      <c r="A25" s="14" t="s">
        <v>17</v>
      </c>
      <c r="B25" s="24">
        <v>23.37</v>
      </c>
      <c r="C25" s="24">
        <v>53.344999999999999</v>
      </c>
      <c r="D25" s="24">
        <v>92.373000000000005</v>
      </c>
      <c r="E25" s="24">
        <v>82.6</v>
      </c>
      <c r="F25" s="24">
        <v>43.17</v>
      </c>
      <c r="G25" s="24">
        <v>57.28</v>
      </c>
    </row>
    <row r="26" spans="1:7" x14ac:dyDescent="0.2">
      <c r="A26" s="14" t="s">
        <v>18</v>
      </c>
      <c r="B26" s="24">
        <v>74.7</v>
      </c>
      <c r="C26" s="24">
        <v>159.875</v>
      </c>
      <c r="D26" s="24">
        <v>89.5</v>
      </c>
      <c r="E26" s="24">
        <v>164.995</v>
      </c>
      <c r="F26" s="24">
        <v>130.63999999999999</v>
      </c>
      <c r="G26" s="24">
        <v>139.62</v>
      </c>
    </row>
    <row r="27" spans="1:7" x14ac:dyDescent="0.2">
      <c r="A27" s="14" t="s">
        <v>19</v>
      </c>
      <c r="B27" s="24">
        <v>100.46</v>
      </c>
      <c r="C27" s="24">
        <v>113.35</v>
      </c>
      <c r="D27" s="24">
        <v>255.24</v>
      </c>
      <c r="E27" s="24">
        <v>223.34</v>
      </c>
      <c r="F27" s="24">
        <v>123.44</v>
      </c>
      <c r="G27" s="24">
        <v>149.19999999999999</v>
      </c>
    </row>
    <row r="28" spans="1:7" x14ac:dyDescent="0.2">
      <c r="A28" s="17" t="s">
        <v>22</v>
      </c>
      <c r="B28" s="26"/>
      <c r="C28" s="38"/>
      <c r="D28" s="38"/>
      <c r="E28" s="38"/>
      <c r="F28" s="38"/>
      <c r="G28" s="38"/>
    </row>
    <row r="29" spans="1:7" x14ac:dyDescent="0.2">
      <c r="A29" s="14" t="s">
        <v>20</v>
      </c>
      <c r="B29" s="24">
        <v>98.78</v>
      </c>
      <c r="C29" s="24">
        <v>116.86</v>
      </c>
      <c r="D29" s="24">
        <v>306.10000000000002</v>
      </c>
      <c r="E29" s="24">
        <v>252.6</v>
      </c>
      <c r="F29" s="24">
        <v>114.34</v>
      </c>
      <c r="G29" s="24">
        <v>154.41999999999999</v>
      </c>
    </row>
    <row r="30" spans="1:7" x14ac:dyDescent="0.2">
      <c r="A30" s="14" t="s">
        <v>23</v>
      </c>
      <c r="B30" s="24">
        <v>0.11</v>
      </c>
      <c r="C30" s="24">
        <v>1E-3</v>
      </c>
      <c r="D30" s="24">
        <v>2.5000000000000001E-2</v>
      </c>
      <c r="E30" s="24">
        <v>0.08</v>
      </c>
      <c r="F30" s="24">
        <v>0.03</v>
      </c>
      <c r="G30" s="24">
        <v>2.3E-2</v>
      </c>
    </row>
    <row r="31" spans="1:7" x14ac:dyDescent="0.2">
      <c r="A31" s="14" t="s">
        <v>24</v>
      </c>
      <c r="B31" s="24">
        <v>26.46</v>
      </c>
      <c r="C31" s="24">
        <v>32.42</v>
      </c>
      <c r="D31" s="24">
        <v>185.67</v>
      </c>
      <c r="E31" s="24">
        <v>121.96</v>
      </c>
      <c r="F31" s="24">
        <v>37</v>
      </c>
      <c r="G31" s="24">
        <v>61.4</v>
      </c>
    </row>
    <row r="32" spans="1:7" x14ac:dyDescent="0.2">
      <c r="A32" s="14" t="s">
        <v>25</v>
      </c>
      <c r="B32" s="24">
        <v>23.79</v>
      </c>
      <c r="C32" s="24">
        <v>35.909999999999997</v>
      </c>
      <c r="D32" s="24">
        <v>55.05</v>
      </c>
      <c r="E32" s="24">
        <v>52.55</v>
      </c>
      <c r="F32" s="24">
        <v>35.340000000000003</v>
      </c>
      <c r="G32" s="24">
        <v>39.17</v>
      </c>
    </row>
    <row r="33" spans="1:7" x14ac:dyDescent="0.2">
      <c r="A33" s="17" t="s">
        <v>26</v>
      </c>
      <c r="B33" s="27">
        <v>48.64</v>
      </c>
      <c r="C33" s="27">
        <v>48.52</v>
      </c>
      <c r="D33" s="27">
        <v>65.39</v>
      </c>
      <c r="E33" s="27">
        <v>78.173000000000002</v>
      </c>
      <c r="F33" s="27">
        <v>42.027000000000001</v>
      </c>
      <c r="G33" s="27">
        <v>53.87</v>
      </c>
    </row>
    <row r="34" spans="1:7" x14ac:dyDescent="0.2">
      <c r="A34" s="14" t="s">
        <v>27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</row>
    <row r="35" spans="1:7" x14ac:dyDescent="0.2">
      <c r="A35" s="14" t="s">
        <v>28</v>
      </c>
      <c r="B35" s="24">
        <v>14.756</v>
      </c>
      <c r="C35" s="24">
        <v>18.936</v>
      </c>
      <c r="D35" s="24">
        <v>10.569000000000001</v>
      </c>
      <c r="E35" s="24">
        <v>19.045999999999999</v>
      </c>
      <c r="F35" s="24">
        <v>25.787999999999997</v>
      </c>
      <c r="G35" s="24">
        <v>18.55</v>
      </c>
    </row>
    <row r="36" spans="1:7" x14ac:dyDescent="0.2">
      <c r="A36" s="14" t="s">
        <v>29</v>
      </c>
      <c r="B36" s="24">
        <v>4.8099999999999996</v>
      </c>
      <c r="C36" s="24">
        <v>6.23</v>
      </c>
      <c r="D36" s="24">
        <v>4.3499999999999996</v>
      </c>
      <c r="E36" s="24">
        <v>7.4770000000000003</v>
      </c>
      <c r="F36" s="24">
        <v>8.1989999999999998</v>
      </c>
      <c r="G36" s="24">
        <v>6.16</v>
      </c>
    </row>
    <row r="37" spans="1:7" x14ac:dyDescent="0.2">
      <c r="A37" s="14" t="s">
        <v>30</v>
      </c>
      <c r="B37" s="24">
        <v>1.32</v>
      </c>
      <c r="C37" s="24">
        <v>1.589</v>
      </c>
      <c r="D37" s="24">
        <v>1.4890000000000001</v>
      </c>
      <c r="E37" s="24">
        <v>1.994</v>
      </c>
      <c r="F37" s="24">
        <v>1.54</v>
      </c>
      <c r="G37" s="24">
        <v>1.57</v>
      </c>
    </row>
    <row r="38" spans="1:7" x14ac:dyDescent="0.2">
      <c r="A38" s="14" t="s">
        <v>31</v>
      </c>
      <c r="B38" s="24">
        <v>17.670000000000002</v>
      </c>
      <c r="C38" s="24">
        <v>1.0289999999999999</v>
      </c>
      <c r="D38" s="24">
        <v>9.1289999999999996</v>
      </c>
      <c r="E38" s="24">
        <v>4.57</v>
      </c>
      <c r="F38" s="24">
        <v>3.76</v>
      </c>
      <c r="G38" s="24">
        <v>5.23</v>
      </c>
    </row>
    <row r="39" spans="1:7" x14ac:dyDescent="0.2">
      <c r="A39" s="17" t="s">
        <v>32</v>
      </c>
      <c r="B39" s="27">
        <v>39.58</v>
      </c>
      <c r="C39" s="27">
        <v>58.6</v>
      </c>
      <c r="D39" s="27">
        <v>61</v>
      </c>
      <c r="E39" s="27">
        <v>83.17</v>
      </c>
      <c r="F39" s="27">
        <v>54.31</v>
      </c>
      <c r="G39" s="27">
        <v>59.457999999999998</v>
      </c>
    </row>
    <row r="40" spans="1:7" x14ac:dyDescent="0.2">
      <c r="A40" s="14" t="s">
        <v>33</v>
      </c>
      <c r="B40" s="24">
        <v>0.64</v>
      </c>
      <c r="C40" s="24">
        <v>0.49</v>
      </c>
      <c r="D40" s="24">
        <v>0.316</v>
      </c>
      <c r="E40" s="24">
        <v>0.38</v>
      </c>
      <c r="F40" s="24">
        <v>0.61</v>
      </c>
      <c r="G40" s="24">
        <v>0.45700000000000002</v>
      </c>
    </row>
    <row r="41" spans="1:7" x14ac:dyDescent="0.2">
      <c r="A41" s="14" t="s">
        <v>34</v>
      </c>
      <c r="B41" s="24">
        <v>16.2</v>
      </c>
      <c r="C41" s="24">
        <v>20.731999999999999</v>
      </c>
      <c r="D41" s="24">
        <v>31.471</v>
      </c>
      <c r="E41" s="24">
        <v>36.76</v>
      </c>
      <c r="F41" s="24">
        <v>24.63</v>
      </c>
      <c r="G41" s="24">
        <v>24.72</v>
      </c>
    </row>
    <row r="42" spans="1:7" x14ac:dyDescent="0.2">
      <c r="A42" s="17" t="s">
        <v>35</v>
      </c>
      <c r="B42" s="27">
        <v>24.02</v>
      </c>
      <c r="C42" s="27">
        <v>38.36</v>
      </c>
      <c r="D42" s="27">
        <v>29.844999999999999</v>
      </c>
      <c r="E42" s="27">
        <v>46.79</v>
      </c>
      <c r="F42" s="27">
        <v>30.29</v>
      </c>
      <c r="G42" s="27">
        <v>35.195</v>
      </c>
    </row>
    <row r="43" spans="1:7" x14ac:dyDescent="0.2">
      <c r="A43" s="14" t="s">
        <v>36</v>
      </c>
      <c r="B43" s="24">
        <v>0.25</v>
      </c>
      <c r="C43" s="24">
        <v>9.98E-2</v>
      </c>
      <c r="D43" s="24">
        <v>0.189</v>
      </c>
      <c r="E43" s="24">
        <v>0.186</v>
      </c>
      <c r="F43" s="24">
        <v>0.13800000000000001</v>
      </c>
      <c r="G43" s="24">
        <v>0.13900000000000001</v>
      </c>
    </row>
    <row r="44" spans="1:7" x14ac:dyDescent="0.2">
      <c r="A44" s="14" t="s">
        <v>37</v>
      </c>
      <c r="B44" s="24">
        <v>3.82</v>
      </c>
      <c r="C44" s="24">
        <v>4.75</v>
      </c>
      <c r="D44" s="24">
        <v>12.029</v>
      </c>
      <c r="E44" s="24">
        <v>11.3</v>
      </c>
      <c r="F44" s="24">
        <v>5.43</v>
      </c>
      <c r="G44" s="24">
        <v>6.6139999999999999</v>
      </c>
    </row>
    <row r="45" spans="1:7" x14ac:dyDescent="0.2">
      <c r="A45" s="17" t="s">
        <v>38</v>
      </c>
      <c r="B45" s="27">
        <v>20.45</v>
      </c>
      <c r="C45" s="27">
        <v>33.700000000000003</v>
      </c>
      <c r="D45" s="27">
        <v>18</v>
      </c>
      <c r="E45" s="27">
        <v>35.659999999999997</v>
      </c>
      <c r="F45" s="27">
        <v>24.997</v>
      </c>
      <c r="G45" s="27">
        <v>28.72</v>
      </c>
    </row>
    <row r="46" spans="1:7" x14ac:dyDescent="0.2">
      <c r="A46" s="30" t="s">
        <v>39</v>
      </c>
      <c r="B46" s="31"/>
      <c r="C46" s="31"/>
      <c r="D46" s="31"/>
      <c r="E46" s="31"/>
      <c r="F46" s="31"/>
      <c r="G46" s="31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A8" sqref="A8:G71"/>
    </sheetView>
  </sheetViews>
  <sheetFormatPr baseColWidth="10" defaultRowHeight="12.75" x14ac:dyDescent="0.2"/>
  <cols>
    <col min="1" max="1" width="48.1406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ht="15" x14ac:dyDescent="0.25">
      <c r="A4" s="1" t="s">
        <v>46</v>
      </c>
      <c r="B4" s="3"/>
      <c r="C4" s="3"/>
      <c r="D4" s="3"/>
      <c r="E4" s="3"/>
      <c r="F4" s="3"/>
      <c r="G4" s="3"/>
    </row>
    <row r="5" spans="1:7" ht="15" x14ac:dyDescent="0.25">
      <c r="A5" s="2"/>
      <c r="B5" s="3"/>
      <c r="C5" s="3"/>
      <c r="D5" s="3"/>
      <c r="E5" s="3"/>
      <c r="F5" s="3"/>
      <c r="G5" s="3"/>
    </row>
    <row r="6" spans="1:7" ht="24" x14ac:dyDescent="0.2">
      <c r="A6" s="4"/>
      <c r="B6" s="10" t="s">
        <v>49</v>
      </c>
      <c r="C6" s="10" t="s">
        <v>50</v>
      </c>
      <c r="D6" s="10" t="s">
        <v>2</v>
      </c>
      <c r="E6" s="10" t="s">
        <v>51</v>
      </c>
      <c r="F6" s="10" t="s">
        <v>53</v>
      </c>
      <c r="G6" s="10" t="s">
        <v>52</v>
      </c>
    </row>
    <row r="7" spans="1:7" ht="14.25" x14ac:dyDescent="0.2">
      <c r="A7" s="4"/>
      <c r="B7" s="3"/>
      <c r="C7" s="3"/>
      <c r="D7" s="3"/>
      <c r="E7" s="3"/>
      <c r="F7" s="3"/>
      <c r="G7" s="3"/>
    </row>
    <row r="8" spans="1:7" x14ac:dyDescent="0.2">
      <c r="A8" s="14" t="s">
        <v>3</v>
      </c>
      <c r="B8" s="15">
        <v>3226</v>
      </c>
      <c r="C8" s="15">
        <v>12411</v>
      </c>
      <c r="D8" s="15">
        <v>2341</v>
      </c>
      <c r="E8" s="15">
        <v>2540</v>
      </c>
      <c r="F8" s="15">
        <v>1974</v>
      </c>
      <c r="G8" s="15">
        <v>29764</v>
      </c>
    </row>
    <row r="9" spans="1:7" x14ac:dyDescent="0.2">
      <c r="A9" s="14"/>
      <c r="B9" s="15"/>
      <c r="C9" s="15"/>
      <c r="D9" s="15"/>
      <c r="E9" s="15"/>
      <c r="F9" s="15"/>
      <c r="G9" s="15"/>
    </row>
    <row r="10" spans="1:7" x14ac:dyDescent="0.2">
      <c r="A10" s="17" t="s">
        <v>4</v>
      </c>
      <c r="B10" s="15"/>
      <c r="C10" s="15"/>
      <c r="D10" s="15"/>
      <c r="E10" s="15"/>
      <c r="F10" s="15"/>
      <c r="G10" s="15"/>
    </row>
    <row r="11" spans="1:7" x14ac:dyDescent="0.2">
      <c r="A11" s="8"/>
      <c r="B11" s="15"/>
      <c r="C11" s="15"/>
      <c r="D11" s="15"/>
      <c r="E11" s="15"/>
      <c r="F11" s="15"/>
      <c r="G11" s="15"/>
    </row>
    <row r="12" spans="1:7" x14ac:dyDescent="0.2">
      <c r="A12" s="14" t="s">
        <v>42</v>
      </c>
      <c r="B12" s="15">
        <v>99.916250000000005</v>
      </c>
      <c r="C12" s="15">
        <v>102.11499999999999</v>
      </c>
      <c r="D12" s="15">
        <v>197.23750000000001</v>
      </c>
      <c r="E12" s="15">
        <v>168.41</v>
      </c>
      <c r="F12" s="15">
        <v>147.03125</v>
      </c>
      <c r="G12" s="15">
        <v>120.08625000000001</v>
      </c>
    </row>
    <row r="13" spans="1:7" x14ac:dyDescent="0.2">
      <c r="A13" s="14" t="s">
        <v>5</v>
      </c>
      <c r="B13" s="15">
        <v>43.23</v>
      </c>
      <c r="C13" s="15">
        <v>62.57</v>
      </c>
      <c r="D13" s="15">
        <v>36</v>
      </c>
      <c r="E13" s="15">
        <v>56.59</v>
      </c>
      <c r="F13" s="15">
        <v>86.4</v>
      </c>
      <c r="G13" s="15">
        <v>55.14</v>
      </c>
    </row>
    <row r="14" spans="1:7" x14ac:dyDescent="0.2">
      <c r="A14" s="14" t="s">
        <v>6</v>
      </c>
      <c r="B14" s="15">
        <v>32.33</v>
      </c>
      <c r="C14" s="15">
        <v>47.94</v>
      </c>
      <c r="D14" s="15">
        <v>27</v>
      </c>
      <c r="E14" s="15">
        <v>41.16</v>
      </c>
      <c r="F14" s="15">
        <v>77.47</v>
      </c>
      <c r="G14" s="15">
        <v>42.61</v>
      </c>
    </row>
    <row r="15" spans="1:7" x14ac:dyDescent="0.2">
      <c r="A15" s="14" t="s">
        <v>7</v>
      </c>
      <c r="B15" s="15" t="s">
        <v>48</v>
      </c>
      <c r="C15" s="15">
        <v>42.73</v>
      </c>
      <c r="D15" s="15" t="s">
        <v>48</v>
      </c>
      <c r="E15" s="15">
        <v>31.85</v>
      </c>
      <c r="F15" s="15">
        <v>35.93</v>
      </c>
      <c r="G15" s="15">
        <v>26.64</v>
      </c>
    </row>
    <row r="16" spans="1:7" x14ac:dyDescent="0.2">
      <c r="A16" s="14" t="s">
        <v>8</v>
      </c>
      <c r="B16" s="15" t="s">
        <v>48</v>
      </c>
      <c r="C16" s="15" t="s">
        <v>48</v>
      </c>
      <c r="D16" s="15">
        <v>156</v>
      </c>
      <c r="E16" s="15">
        <v>46.54</v>
      </c>
      <c r="F16" s="15" t="s">
        <v>48</v>
      </c>
      <c r="G16" s="15">
        <v>18.79</v>
      </c>
    </row>
    <row r="17" spans="1:7" x14ac:dyDescent="0.2">
      <c r="A17" s="14" t="s">
        <v>9</v>
      </c>
      <c r="B17" s="15">
        <v>29.24</v>
      </c>
      <c r="C17" s="15">
        <v>9.9</v>
      </c>
      <c r="D17" s="15">
        <v>1023</v>
      </c>
      <c r="E17" s="15">
        <v>457.52</v>
      </c>
      <c r="F17" s="15">
        <v>63.05</v>
      </c>
      <c r="G17" s="15">
        <v>284</v>
      </c>
    </row>
    <row r="18" spans="1:7" x14ac:dyDescent="0.2">
      <c r="A18" s="14" t="s">
        <v>10</v>
      </c>
      <c r="B18" s="15" t="s">
        <v>48</v>
      </c>
      <c r="C18" s="15" t="s">
        <v>48</v>
      </c>
      <c r="D18" s="15" t="s">
        <v>48</v>
      </c>
      <c r="E18" s="15">
        <v>8444.9</v>
      </c>
      <c r="F18" s="15">
        <v>43.3</v>
      </c>
      <c r="G18" s="15">
        <v>171</v>
      </c>
    </row>
    <row r="19" spans="1:7" x14ac:dyDescent="0.2">
      <c r="A19" s="14" t="s">
        <v>11</v>
      </c>
      <c r="B19" s="22">
        <v>2.2599999999999998</v>
      </c>
      <c r="C19" s="22">
        <v>1.78</v>
      </c>
      <c r="D19" s="22">
        <v>2.19</v>
      </c>
      <c r="E19" s="22">
        <v>2.0299999999999998</v>
      </c>
      <c r="F19" s="22">
        <v>2.0499999999999998</v>
      </c>
      <c r="G19" s="22">
        <v>1.97</v>
      </c>
    </row>
    <row r="20" spans="1:7" x14ac:dyDescent="0.2">
      <c r="A20" s="14"/>
      <c r="B20" s="22"/>
      <c r="C20" s="22"/>
      <c r="D20" s="22"/>
      <c r="E20" s="22"/>
      <c r="F20" s="22"/>
      <c r="G20" s="22"/>
    </row>
    <row r="21" spans="1:7" x14ac:dyDescent="0.2">
      <c r="A21" s="17" t="s">
        <v>21</v>
      </c>
      <c r="B21" s="22"/>
      <c r="C21" s="22"/>
      <c r="D21" s="22"/>
      <c r="E21" s="22"/>
      <c r="F21" s="22"/>
      <c r="G21" s="22"/>
    </row>
    <row r="22" spans="1:7" x14ac:dyDescent="0.2">
      <c r="A22" s="8"/>
      <c r="B22" s="15"/>
      <c r="C22" s="15"/>
      <c r="D22" s="15"/>
      <c r="E22" s="15"/>
      <c r="F22" s="15"/>
      <c r="G22" s="15"/>
    </row>
    <row r="23" spans="1:7" x14ac:dyDescent="0.2">
      <c r="A23" s="14" t="s">
        <v>12</v>
      </c>
      <c r="B23" s="24">
        <v>14.877000000000001</v>
      </c>
      <c r="C23" s="24">
        <v>60.335999999999999</v>
      </c>
      <c r="D23" s="24">
        <v>52.162999999999997</v>
      </c>
      <c r="E23" s="24">
        <v>59.335000000000001</v>
      </c>
      <c r="F23" s="24">
        <v>30.5</v>
      </c>
      <c r="G23" s="24">
        <v>52.094999999999999</v>
      </c>
    </row>
    <row r="24" spans="1:7" x14ac:dyDescent="0.2">
      <c r="A24" s="14" t="s">
        <v>13</v>
      </c>
      <c r="B24" s="24">
        <v>14.667999999999999</v>
      </c>
      <c r="C24" s="24">
        <v>25.417000000000002</v>
      </c>
      <c r="D24" s="24">
        <v>61.329000000000001</v>
      </c>
      <c r="E24" s="24">
        <v>45.12</v>
      </c>
      <c r="F24" s="24">
        <v>27.763000000000002</v>
      </c>
      <c r="G24" s="24">
        <v>29.925000000000001</v>
      </c>
    </row>
    <row r="25" spans="1:7" x14ac:dyDescent="0.2">
      <c r="A25" s="14" t="s">
        <v>14</v>
      </c>
      <c r="B25" s="24">
        <v>148.90899999999999</v>
      </c>
      <c r="C25" s="24">
        <v>206.55199999999999</v>
      </c>
      <c r="D25" s="24">
        <v>308.041</v>
      </c>
      <c r="E25" s="24">
        <v>282.09899999999999</v>
      </c>
      <c r="F25" s="24">
        <v>228.96</v>
      </c>
      <c r="G25" s="24">
        <v>220.09299999999999</v>
      </c>
    </row>
    <row r="26" spans="1:7" x14ac:dyDescent="0.2">
      <c r="A26" s="14" t="s">
        <v>15</v>
      </c>
      <c r="B26" s="24">
        <v>112.962</v>
      </c>
      <c r="C26" s="24">
        <v>169.303</v>
      </c>
      <c r="D26" s="24">
        <v>290.27600000000001</v>
      </c>
      <c r="E26" s="24">
        <v>236.46899999999999</v>
      </c>
      <c r="F26" s="24">
        <v>133.50899999999999</v>
      </c>
      <c r="G26" s="24">
        <v>184.30799999999999</v>
      </c>
    </row>
    <row r="27" spans="1:7" x14ac:dyDescent="0.2">
      <c r="A27" s="14" t="s">
        <v>16</v>
      </c>
      <c r="B27" s="24">
        <v>47.61</v>
      </c>
      <c r="C27" s="24">
        <v>86.683000000000007</v>
      </c>
      <c r="D27" s="24">
        <v>164.60400000000001</v>
      </c>
      <c r="E27" s="24">
        <v>111.333</v>
      </c>
      <c r="F27" s="24">
        <v>91.058000000000007</v>
      </c>
      <c r="G27" s="24">
        <v>90.55</v>
      </c>
    </row>
    <row r="28" spans="1:7" x14ac:dyDescent="0.2">
      <c r="A28" s="14" t="s">
        <v>17</v>
      </c>
      <c r="B28" s="24">
        <v>18.806999999999999</v>
      </c>
      <c r="C28" s="24">
        <v>58.13</v>
      </c>
      <c r="D28" s="24">
        <v>136.08699999999999</v>
      </c>
      <c r="E28" s="24">
        <v>80.846999999999994</v>
      </c>
      <c r="F28" s="24">
        <v>59.003</v>
      </c>
      <c r="G28" s="24">
        <v>60.517000000000003</v>
      </c>
    </row>
    <row r="29" spans="1:7" x14ac:dyDescent="0.2">
      <c r="A29" s="14" t="s">
        <v>18</v>
      </c>
      <c r="B29" s="24">
        <v>78.475999999999999</v>
      </c>
      <c r="C29" s="24">
        <v>173.50899999999999</v>
      </c>
      <c r="D29" s="24">
        <v>160.494</v>
      </c>
      <c r="E29" s="24">
        <v>188.75200000000001</v>
      </c>
      <c r="F29" s="24">
        <v>143.76499999999999</v>
      </c>
      <c r="G29" s="24">
        <v>150.88399999999999</v>
      </c>
    </row>
    <row r="30" spans="1:7" x14ac:dyDescent="0.2">
      <c r="A30" s="14" t="s">
        <v>19</v>
      </c>
      <c r="B30" s="24">
        <v>118.238</v>
      </c>
      <c r="C30" s="24">
        <v>120.86</v>
      </c>
      <c r="D30" s="24">
        <v>313.90100000000001</v>
      </c>
      <c r="E30" s="24">
        <v>206.56200000000001</v>
      </c>
      <c r="F30" s="24">
        <v>177.77</v>
      </c>
      <c r="G30" s="24">
        <v>160.93</v>
      </c>
    </row>
    <row r="31" spans="1:7" x14ac:dyDescent="0.2">
      <c r="A31" s="14"/>
      <c r="B31" s="24"/>
      <c r="C31" s="24"/>
      <c r="D31" s="24"/>
      <c r="E31" s="24"/>
      <c r="F31" s="24"/>
      <c r="G31" s="24"/>
    </row>
    <row r="32" spans="1:7" x14ac:dyDescent="0.2">
      <c r="A32" s="17" t="s">
        <v>22</v>
      </c>
      <c r="B32" s="24"/>
      <c r="C32" s="24"/>
      <c r="D32" s="24"/>
      <c r="E32" s="24"/>
      <c r="F32" s="24"/>
      <c r="G32" s="24"/>
    </row>
    <row r="33" spans="1:7" x14ac:dyDescent="0.2">
      <c r="A33" s="8"/>
      <c r="B33" s="24"/>
      <c r="C33" s="24"/>
      <c r="D33" s="24"/>
      <c r="E33" s="24"/>
      <c r="F33" s="24"/>
      <c r="G33" s="24"/>
    </row>
    <row r="34" spans="1:7" x14ac:dyDescent="0.2">
      <c r="A34" s="14" t="s">
        <v>20</v>
      </c>
      <c r="B34" s="24">
        <v>113.68899999999999</v>
      </c>
      <c r="C34" s="24">
        <v>119.739</v>
      </c>
      <c r="D34" s="24">
        <v>429.654</v>
      </c>
      <c r="E34" s="24">
        <v>255.006</v>
      </c>
      <c r="F34" s="24">
        <v>151.858</v>
      </c>
      <c r="G34" s="24">
        <v>170.322</v>
      </c>
    </row>
    <row r="35" spans="1:7" x14ac:dyDescent="0.2">
      <c r="A35" s="14" t="s">
        <v>23</v>
      </c>
      <c r="B35" s="24">
        <v>0</v>
      </c>
      <c r="C35" s="24">
        <v>2E-3</v>
      </c>
      <c r="D35" s="24">
        <v>0.127</v>
      </c>
      <c r="E35" s="24">
        <v>6.0999999999999999E-2</v>
      </c>
      <c r="F35" s="24">
        <v>0.109</v>
      </c>
      <c r="G35" s="24">
        <v>2.7E-2</v>
      </c>
    </row>
    <row r="36" spans="1:7" x14ac:dyDescent="0.2">
      <c r="A36" s="14" t="s">
        <v>24</v>
      </c>
      <c r="B36" s="24">
        <v>33.372999999999998</v>
      </c>
      <c r="C36" s="24">
        <v>33.58</v>
      </c>
      <c r="D36" s="24">
        <v>243.40199999999999</v>
      </c>
      <c r="E36" s="24">
        <v>111.256</v>
      </c>
      <c r="F36" s="24">
        <v>51.420999999999999</v>
      </c>
      <c r="G36" s="24">
        <v>65.260000000000005</v>
      </c>
    </row>
    <row r="37" spans="1:7" x14ac:dyDescent="0.2">
      <c r="A37" s="14" t="s">
        <v>25</v>
      </c>
      <c r="B37" s="24">
        <v>27.228000000000002</v>
      </c>
      <c r="C37" s="24">
        <v>37.738</v>
      </c>
      <c r="D37" s="24">
        <v>68.284999999999997</v>
      </c>
      <c r="E37" s="24">
        <v>55.537999999999997</v>
      </c>
      <c r="F37" s="24">
        <v>45.521000000000001</v>
      </c>
      <c r="G37" s="24">
        <v>42.139000000000003</v>
      </c>
    </row>
    <row r="38" spans="1:7" x14ac:dyDescent="0.2">
      <c r="A38" s="17" t="s">
        <v>26</v>
      </c>
      <c r="B38" s="24">
        <v>53.088000000000001</v>
      </c>
      <c r="C38" s="24">
        <v>48.421999999999997</v>
      </c>
      <c r="D38" s="24">
        <v>118.09399999999999</v>
      </c>
      <c r="E38" s="24">
        <v>88.272000000000006</v>
      </c>
      <c r="F38" s="24">
        <v>55.024000000000001</v>
      </c>
      <c r="G38" s="24">
        <v>62.95</v>
      </c>
    </row>
    <row r="39" spans="1:7" x14ac:dyDescent="0.2">
      <c r="A39" s="17"/>
      <c r="B39" s="24"/>
      <c r="C39" s="24"/>
      <c r="D39" s="24"/>
      <c r="E39" s="24"/>
      <c r="F39" s="24"/>
      <c r="G39" s="24"/>
    </row>
    <row r="40" spans="1:7" x14ac:dyDescent="0.2">
      <c r="A40" s="14" t="s">
        <v>27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">
      <c r="A41" s="14" t="s">
        <v>28</v>
      </c>
      <c r="B41" s="24">
        <v>13.413</v>
      </c>
      <c r="C41" s="24">
        <v>22.603999999999999</v>
      </c>
      <c r="D41" s="24">
        <v>15.202</v>
      </c>
      <c r="E41" s="24">
        <v>20.885999999999999</v>
      </c>
      <c r="F41" s="24">
        <v>31.888999999999999</v>
      </c>
      <c r="G41" s="24">
        <v>20.946999999999999</v>
      </c>
    </row>
    <row r="42" spans="1:7" x14ac:dyDescent="0.2">
      <c r="A42" s="39" t="s">
        <v>47</v>
      </c>
      <c r="B42" s="24">
        <v>5.74</v>
      </c>
      <c r="C42" s="24">
        <v>6.8869999999999996</v>
      </c>
      <c r="D42" s="24">
        <v>4.9580000000000002</v>
      </c>
      <c r="E42" s="24">
        <v>7.3949999999999996</v>
      </c>
      <c r="F42" s="24">
        <v>11.183</v>
      </c>
      <c r="G42" s="24">
        <v>6.7329999999999997</v>
      </c>
    </row>
    <row r="43" spans="1:7" x14ac:dyDescent="0.2">
      <c r="A43" s="14" t="s">
        <v>30</v>
      </c>
      <c r="B43" s="24">
        <v>1.212</v>
      </c>
      <c r="C43" s="24">
        <v>1.762</v>
      </c>
      <c r="D43" s="24">
        <v>2.9350000000000001</v>
      </c>
      <c r="E43" s="24">
        <v>2.2629999999999999</v>
      </c>
      <c r="F43" s="24">
        <v>1.6279999999999999</v>
      </c>
      <c r="G43" s="24">
        <v>1.76</v>
      </c>
    </row>
    <row r="44" spans="1:7" x14ac:dyDescent="0.2">
      <c r="A44" s="14" t="s">
        <v>31</v>
      </c>
      <c r="B44" s="24">
        <v>15.725</v>
      </c>
      <c r="C44" s="24">
        <v>1.492</v>
      </c>
      <c r="D44" s="24">
        <v>15.057</v>
      </c>
      <c r="E44" s="24">
        <v>4.3330000000000002</v>
      </c>
      <c r="F44" s="24">
        <v>5.3869999999999996</v>
      </c>
      <c r="G44" s="24">
        <v>7.4969999999999999</v>
      </c>
    </row>
    <row r="45" spans="1:7" x14ac:dyDescent="0.2">
      <c r="A45" s="17" t="s">
        <v>32</v>
      </c>
      <c r="B45" s="24">
        <v>43.823</v>
      </c>
      <c r="C45" s="24">
        <v>60.886000000000003</v>
      </c>
      <c r="D45" s="24">
        <v>110.345</v>
      </c>
      <c r="E45" s="24">
        <v>95.167000000000002</v>
      </c>
      <c r="F45" s="24">
        <v>68.715999999999994</v>
      </c>
      <c r="G45" s="24">
        <v>67.906000000000006</v>
      </c>
    </row>
    <row r="46" spans="1:7" x14ac:dyDescent="0.2">
      <c r="A46" s="17"/>
      <c r="B46" s="24"/>
      <c r="C46" s="24"/>
      <c r="D46" s="24"/>
      <c r="E46" s="24"/>
      <c r="F46" s="24"/>
      <c r="G46" s="24"/>
    </row>
    <row r="47" spans="1:7" x14ac:dyDescent="0.2">
      <c r="A47" s="14" t="s">
        <v>33</v>
      </c>
      <c r="B47" s="24">
        <v>1.53</v>
      </c>
      <c r="C47" s="24">
        <v>0.27900000000000003</v>
      </c>
      <c r="D47" s="24">
        <v>0.61599999999999999</v>
      </c>
      <c r="E47" s="24">
        <v>0.52300000000000002</v>
      </c>
      <c r="F47" s="24">
        <v>0.88800000000000001</v>
      </c>
      <c r="G47" s="24">
        <v>0.60799999999999998</v>
      </c>
    </row>
    <row r="48" spans="1:7" x14ac:dyDescent="0.2">
      <c r="A48" s="14" t="s">
        <v>34</v>
      </c>
      <c r="B48" s="24">
        <v>20.928000000000001</v>
      </c>
      <c r="C48" s="24">
        <v>23.170999999999999</v>
      </c>
      <c r="D48" s="24">
        <v>42.878999999999998</v>
      </c>
      <c r="E48" s="24">
        <v>37.14</v>
      </c>
      <c r="F48" s="24">
        <v>31.038</v>
      </c>
      <c r="G48" s="24">
        <v>28.026</v>
      </c>
    </row>
    <row r="49" spans="1:7" x14ac:dyDescent="0.2">
      <c r="A49" s="17" t="s">
        <v>35</v>
      </c>
      <c r="B49" s="24">
        <v>24.425000000000001</v>
      </c>
      <c r="C49" s="24">
        <v>37.993000000000002</v>
      </c>
      <c r="D49" s="24">
        <v>68.084999999999994</v>
      </c>
      <c r="E49" s="24">
        <v>58.551000000000002</v>
      </c>
      <c r="F49" s="24">
        <v>38.566000000000003</v>
      </c>
      <c r="G49" s="24">
        <v>40.488999999999997</v>
      </c>
    </row>
    <row r="50" spans="1:7" x14ac:dyDescent="0.2">
      <c r="A50" s="17"/>
      <c r="B50" s="24"/>
      <c r="C50" s="24"/>
      <c r="D50" s="24"/>
      <c r="E50" s="24"/>
      <c r="F50" s="24"/>
      <c r="G50" s="24"/>
    </row>
    <row r="51" spans="1:7" x14ac:dyDescent="0.2">
      <c r="A51" s="14" t="s">
        <v>36</v>
      </c>
      <c r="B51" s="24">
        <v>0.22800000000000001</v>
      </c>
      <c r="C51" s="24">
        <v>0.16300000000000001</v>
      </c>
      <c r="D51" s="24">
        <v>0.36699999999999999</v>
      </c>
      <c r="E51" s="24">
        <v>0.156</v>
      </c>
      <c r="F51" s="24">
        <v>0.221</v>
      </c>
      <c r="G51" s="24">
        <v>0.17299999999999999</v>
      </c>
    </row>
    <row r="52" spans="1:7" x14ac:dyDescent="0.2">
      <c r="A52" s="14" t="s">
        <v>37</v>
      </c>
      <c r="B52" s="24">
        <v>4.9039999999999999</v>
      </c>
      <c r="C52" s="24">
        <v>4.992</v>
      </c>
      <c r="D52" s="24">
        <v>14.722</v>
      </c>
      <c r="E52" s="24">
        <v>9.5239999999999991</v>
      </c>
      <c r="F52" s="24">
        <v>7.1890000000000001</v>
      </c>
      <c r="G52" s="24">
        <v>6.9320000000000004</v>
      </c>
    </row>
    <row r="53" spans="1:7" x14ac:dyDescent="0.2">
      <c r="A53" s="17" t="s">
        <v>38</v>
      </c>
      <c r="B53" s="24">
        <v>19.748999999999999</v>
      </c>
      <c r="C53" s="24">
        <v>33.164000000000001</v>
      </c>
      <c r="D53" s="24">
        <v>53.731000000000002</v>
      </c>
      <c r="E53" s="24">
        <v>49.183999999999997</v>
      </c>
      <c r="F53" s="24">
        <v>31.597999999999999</v>
      </c>
      <c r="G53" s="24">
        <v>33.729999999999997</v>
      </c>
    </row>
    <row r="54" spans="1:7" x14ac:dyDescent="0.2">
      <c r="A54" s="17"/>
      <c r="B54" s="24"/>
      <c r="C54" s="24"/>
      <c r="D54" s="24"/>
      <c r="E54" s="24"/>
      <c r="F54" s="24"/>
      <c r="G54" s="24"/>
    </row>
    <row r="55" spans="1:7" x14ac:dyDescent="0.2">
      <c r="A55" s="29" t="s">
        <v>39</v>
      </c>
      <c r="B55" s="40"/>
      <c r="C55" s="40"/>
      <c r="D55" s="40"/>
      <c r="E55" s="40"/>
      <c r="F55" s="40"/>
      <c r="G55" s="40"/>
    </row>
    <row r="56" spans="1:7" x14ac:dyDescent="0.2">
      <c r="A56" s="8"/>
      <c r="B56" s="8"/>
      <c r="C56" s="8"/>
      <c r="D56" s="8"/>
      <c r="E56" s="8"/>
      <c r="F56" s="8"/>
      <c r="G56" s="8"/>
    </row>
    <row r="57" spans="1:7" x14ac:dyDescent="0.2">
      <c r="A57" s="8"/>
      <c r="B57" s="8"/>
      <c r="C57" s="8"/>
      <c r="D57" s="8"/>
      <c r="E57" s="8"/>
      <c r="F57" s="8"/>
      <c r="G57" s="8"/>
    </row>
    <row r="58" spans="1:7" x14ac:dyDescent="0.2">
      <c r="A58" s="8"/>
      <c r="B58" s="8"/>
      <c r="C58" s="8"/>
      <c r="D58" s="8"/>
      <c r="E58" s="8"/>
      <c r="F58" s="8"/>
      <c r="G58" s="8"/>
    </row>
    <row r="59" spans="1:7" x14ac:dyDescent="0.2">
      <c r="A59" s="8"/>
      <c r="B59" s="8"/>
      <c r="C59" s="8"/>
      <c r="D59" s="8"/>
      <c r="E59" s="8"/>
      <c r="F59" s="8"/>
      <c r="G59" s="8"/>
    </row>
    <row r="60" spans="1:7" x14ac:dyDescent="0.2">
      <c r="A60" s="8"/>
      <c r="B60" s="8"/>
      <c r="C60" s="8"/>
      <c r="D60" s="8"/>
      <c r="E60" s="8"/>
      <c r="F60" s="8"/>
      <c r="G60" s="8"/>
    </row>
    <row r="61" spans="1:7" x14ac:dyDescent="0.2">
      <c r="A61" s="8"/>
      <c r="B61" s="8"/>
      <c r="C61" s="8"/>
      <c r="D61" s="8"/>
      <c r="E61" s="8"/>
      <c r="F61" s="8"/>
      <c r="G61" s="8"/>
    </row>
    <row r="62" spans="1:7" x14ac:dyDescent="0.2">
      <c r="A62" s="8"/>
      <c r="B62" s="8"/>
      <c r="C62" s="8"/>
      <c r="D62" s="8"/>
      <c r="E62" s="8"/>
      <c r="F62" s="8"/>
      <c r="G62" s="8"/>
    </row>
    <row r="63" spans="1:7" x14ac:dyDescent="0.2">
      <c r="A63" s="8"/>
      <c r="B63" s="8"/>
      <c r="C63" s="8"/>
      <c r="D63" s="8"/>
      <c r="E63" s="8"/>
      <c r="F63" s="8"/>
      <c r="G63" s="8"/>
    </row>
    <row r="64" spans="1:7" x14ac:dyDescent="0.2">
      <c r="A64" s="8"/>
      <c r="B64" s="8"/>
      <c r="C64" s="8"/>
      <c r="D64" s="8"/>
      <c r="E64" s="8"/>
      <c r="F64" s="8"/>
      <c r="G64" s="8"/>
    </row>
    <row r="65" spans="1:7" x14ac:dyDescent="0.2">
      <c r="A65" s="8"/>
      <c r="B65" s="8"/>
      <c r="C65" s="8"/>
      <c r="D65" s="8"/>
      <c r="E65" s="8"/>
      <c r="F65" s="8"/>
      <c r="G65" s="8"/>
    </row>
    <row r="66" spans="1:7" x14ac:dyDescent="0.2">
      <c r="A66" s="8"/>
      <c r="B66" s="8"/>
      <c r="C66" s="8"/>
      <c r="D66" s="8"/>
      <c r="E66" s="8"/>
      <c r="F66" s="8"/>
      <c r="G66" s="8"/>
    </row>
    <row r="67" spans="1:7" x14ac:dyDescent="0.2">
      <c r="A67" s="8"/>
      <c r="B67" s="8"/>
      <c r="C67" s="8"/>
      <c r="D67" s="8"/>
      <c r="E67" s="8"/>
      <c r="F67" s="8"/>
      <c r="G67" s="8"/>
    </row>
    <row r="68" spans="1:7" x14ac:dyDescent="0.2">
      <c r="A68" s="8"/>
      <c r="B68" s="8"/>
      <c r="C68" s="8"/>
      <c r="D68" s="8"/>
      <c r="E68" s="8"/>
      <c r="F68" s="8"/>
      <c r="G68" s="8"/>
    </row>
    <row r="69" spans="1:7" x14ac:dyDescent="0.2">
      <c r="A69" s="8"/>
      <c r="B69" s="8"/>
      <c r="C69" s="8"/>
      <c r="D69" s="8"/>
      <c r="E69" s="8"/>
      <c r="F69" s="8"/>
      <c r="G69" s="8"/>
    </row>
    <row r="70" spans="1:7" x14ac:dyDescent="0.2">
      <c r="A70" s="8"/>
      <c r="B70" s="8"/>
      <c r="C70" s="8"/>
      <c r="D70" s="8"/>
      <c r="E70" s="8"/>
      <c r="F70" s="8"/>
      <c r="G70" s="8"/>
    </row>
    <row r="71" spans="1:7" x14ac:dyDescent="0.2">
      <c r="A71" s="8"/>
      <c r="B71" s="8"/>
      <c r="C71" s="8"/>
      <c r="D71" s="8"/>
      <c r="E71" s="8"/>
      <c r="F71" s="8"/>
      <c r="G71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J17" sqref="J17"/>
    </sheetView>
  </sheetViews>
  <sheetFormatPr baseColWidth="10" defaultRowHeight="12.75" x14ac:dyDescent="0.2"/>
  <cols>
    <col min="1" max="1" width="48.1406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ht="15" x14ac:dyDescent="0.25">
      <c r="A4" s="1" t="s">
        <v>54</v>
      </c>
      <c r="B4" s="3"/>
      <c r="C4" s="3"/>
      <c r="D4" s="3"/>
      <c r="E4" s="3"/>
      <c r="F4" s="3"/>
      <c r="G4" s="3"/>
    </row>
    <row r="5" spans="1:7" ht="15" x14ac:dyDescent="0.25">
      <c r="A5" s="2"/>
      <c r="B5" s="3"/>
      <c r="C5" s="3"/>
      <c r="D5" s="3"/>
      <c r="E5" s="3"/>
      <c r="F5" s="3"/>
      <c r="G5" s="3"/>
    </row>
    <row r="6" spans="1:7" ht="36" x14ac:dyDescent="0.2">
      <c r="A6" s="4"/>
      <c r="B6" s="10" t="s">
        <v>49</v>
      </c>
      <c r="C6" s="10" t="s">
        <v>50</v>
      </c>
      <c r="D6" s="10" t="s">
        <v>58</v>
      </c>
      <c r="E6" s="10" t="s">
        <v>51</v>
      </c>
      <c r="F6" s="10" t="s">
        <v>43</v>
      </c>
      <c r="G6" s="10" t="s">
        <v>52</v>
      </c>
    </row>
    <row r="7" spans="1:7" ht="14.25" x14ac:dyDescent="0.2">
      <c r="A7" s="4"/>
      <c r="B7" s="3"/>
      <c r="C7" s="3"/>
      <c r="D7" s="3"/>
      <c r="E7" s="3"/>
      <c r="F7" s="3"/>
      <c r="G7" s="3"/>
    </row>
    <row r="8" spans="1:7" x14ac:dyDescent="0.2">
      <c r="A8" s="14" t="s">
        <v>3</v>
      </c>
      <c r="B8" s="15">
        <v>3226</v>
      </c>
      <c r="C8" s="15">
        <v>12412</v>
      </c>
      <c r="D8" s="15">
        <v>2016</v>
      </c>
      <c r="E8" s="15">
        <v>2642</v>
      </c>
      <c r="F8" s="15">
        <v>1685</v>
      </c>
      <c r="G8" s="15">
        <v>29910</v>
      </c>
    </row>
    <row r="9" spans="1:7" x14ac:dyDescent="0.2">
      <c r="A9" s="14"/>
      <c r="B9" s="15"/>
      <c r="C9" s="15"/>
      <c r="D9" s="15"/>
      <c r="E9" s="15"/>
      <c r="F9" s="15"/>
      <c r="G9" s="15"/>
    </row>
    <row r="10" spans="1:7" x14ac:dyDescent="0.2">
      <c r="A10" s="17" t="s">
        <v>4</v>
      </c>
      <c r="B10" s="15"/>
      <c r="C10" s="15"/>
      <c r="D10" s="15"/>
      <c r="E10" s="15"/>
      <c r="F10" s="15"/>
      <c r="G10" s="15"/>
    </row>
    <row r="11" spans="1:7" x14ac:dyDescent="0.2">
      <c r="A11" s="8"/>
      <c r="B11" s="15"/>
      <c r="C11" s="15"/>
      <c r="D11" s="15"/>
      <c r="E11" s="15"/>
      <c r="F11" s="15"/>
      <c r="G11" s="15"/>
    </row>
    <row r="12" spans="1:7" x14ac:dyDescent="0.2">
      <c r="A12" s="14" t="s">
        <v>42</v>
      </c>
      <c r="B12" s="15">
        <v>104.48</v>
      </c>
      <c r="C12" s="15">
        <v>100.49</v>
      </c>
      <c r="D12" s="15">
        <v>216.4</v>
      </c>
      <c r="E12" s="15">
        <v>167.3</v>
      </c>
      <c r="F12" s="15">
        <v>135</v>
      </c>
      <c r="G12" s="15">
        <v>120.48</v>
      </c>
    </row>
    <row r="13" spans="1:7" x14ac:dyDescent="0.2">
      <c r="A13" s="14" t="s">
        <v>5</v>
      </c>
      <c r="B13" s="15">
        <v>45.2</v>
      </c>
      <c r="C13" s="15">
        <v>61</v>
      </c>
      <c r="D13" s="15">
        <v>41</v>
      </c>
      <c r="E13" s="15">
        <v>58.8</v>
      </c>
      <c r="F13" s="15">
        <v>89.4</v>
      </c>
      <c r="G13" s="15">
        <v>54.8</v>
      </c>
    </row>
    <row r="14" spans="1:7" x14ac:dyDescent="0.2">
      <c r="A14" s="14" t="s">
        <v>6</v>
      </c>
      <c r="B14" s="15">
        <v>33.700000000000003</v>
      </c>
      <c r="C14" s="15">
        <v>47.4</v>
      </c>
      <c r="D14" s="15">
        <v>32.799999999999997</v>
      </c>
      <c r="E14" s="15">
        <v>49.8</v>
      </c>
      <c r="F14" s="15">
        <v>80.599999999999994</v>
      </c>
      <c r="G14" s="15">
        <v>44</v>
      </c>
    </row>
    <row r="15" spans="1:7" x14ac:dyDescent="0.2">
      <c r="A15" s="14" t="s">
        <v>7</v>
      </c>
      <c r="B15" s="16" t="s">
        <v>48</v>
      </c>
      <c r="C15" s="15">
        <v>42.6</v>
      </c>
      <c r="D15" s="16" t="s">
        <v>48</v>
      </c>
      <c r="E15" s="15">
        <v>31.7</v>
      </c>
      <c r="F15" s="15">
        <v>32</v>
      </c>
      <c r="G15" s="15">
        <v>26.53</v>
      </c>
    </row>
    <row r="16" spans="1:7" x14ac:dyDescent="0.2">
      <c r="A16" s="14" t="s">
        <v>8</v>
      </c>
      <c r="B16" s="16" t="s">
        <v>48</v>
      </c>
      <c r="C16" s="16" t="s">
        <v>48</v>
      </c>
      <c r="D16" s="15">
        <v>165</v>
      </c>
      <c r="E16" s="15">
        <v>48</v>
      </c>
      <c r="F16" s="16" t="s">
        <v>48</v>
      </c>
      <c r="G16" s="15">
        <v>18.100000000000001</v>
      </c>
    </row>
    <row r="17" spans="1:7" x14ac:dyDescent="0.2">
      <c r="A17" s="14" t="s">
        <v>9</v>
      </c>
      <c r="B17" s="16">
        <v>14</v>
      </c>
      <c r="C17" s="16" t="s">
        <v>48</v>
      </c>
      <c r="D17" s="15">
        <v>1209</v>
      </c>
      <c r="E17" s="15">
        <v>476.3</v>
      </c>
      <c r="F17" s="15">
        <v>31</v>
      </c>
      <c r="G17" s="15">
        <v>179</v>
      </c>
    </row>
    <row r="18" spans="1:7" x14ac:dyDescent="0.2">
      <c r="A18" s="14" t="s">
        <v>10</v>
      </c>
      <c r="B18" s="16" t="s">
        <v>48</v>
      </c>
      <c r="C18" s="16" t="s">
        <v>48</v>
      </c>
      <c r="D18" s="16" t="s">
        <v>48</v>
      </c>
      <c r="E18" s="15">
        <v>7208</v>
      </c>
      <c r="F18" s="16" t="s">
        <v>48</v>
      </c>
      <c r="G18" s="15">
        <v>1814</v>
      </c>
    </row>
    <row r="19" spans="1:7" x14ac:dyDescent="0.2">
      <c r="A19" s="14" t="s">
        <v>11</v>
      </c>
      <c r="B19" s="22">
        <v>1.72</v>
      </c>
      <c r="C19" s="22">
        <v>1.75</v>
      </c>
      <c r="D19" s="22">
        <v>2.23</v>
      </c>
      <c r="E19" s="22">
        <v>1.97</v>
      </c>
      <c r="F19" s="22">
        <v>1.92</v>
      </c>
      <c r="G19" s="22">
        <v>1.94</v>
      </c>
    </row>
    <row r="20" spans="1:7" x14ac:dyDescent="0.2">
      <c r="A20" s="14"/>
      <c r="B20" s="22"/>
      <c r="C20" s="22"/>
      <c r="D20" s="22"/>
      <c r="E20" s="22"/>
      <c r="F20" s="22"/>
      <c r="G20" s="22"/>
    </row>
    <row r="21" spans="1:7" x14ac:dyDescent="0.2">
      <c r="A21" s="17" t="s">
        <v>21</v>
      </c>
      <c r="B21" s="22"/>
      <c r="C21" s="15"/>
      <c r="D21" s="22"/>
      <c r="E21" s="22"/>
      <c r="F21" s="22"/>
      <c r="G21" s="22"/>
    </row>
    <row r="22" spans="1:7" x14ac:dyDescent="0.2">
      <c r="A22" s="8"/>
      <c r="B22" s="15"/>
      <c r="C22" s="15"/>
      <c r="D22" s="15"/>
      <c r="E22" s="15"/>
      <c r="F22" s="15"/>
      <c r="G22" s="15"/>
    </row>
    <row r="23" spans="1:7" x14ac:dyDescent="0.2">
      <c r="A23" s="14" t="s">
        <v>12</v>
      </c>
      <c r="B23" s="24">
        <v>42.3</v>
      </c>
      <c r="C23" s="24">
        <v>58.3</v>
      </c>
      <c r="D23" s="24">
        <v>102.8</v>
      </c>
      <c r="E23" s="24">
        <v>57.1</v>
      </c>
      <c r="F23" s="24">
        <v>51.23</v>
      </c>
      <c r="G23" s="24">
        <v>54.92</v>
      </c>
    </row>
    <row r="24" spans="1:7" x14ac:dyDescent="0.2">
      <c r="A24" s="14" t="s">
        <v>13</v>
      </c>
      <c r="B24" s="24">
        <v>19.3</v>
      </c>
      <c r="C24" s="24">
        <v>25.6</v>
      </c>
      <c r="D24" s="24">
        <v>63.5</v>
      </c>
      <c r="E24" s="24">
        <v>30.3</v>
      </c>
      <c r="F24" s="24">
        <v>30.61</v>
      </c>
      <c r="G24" s="24">
        <v>29.4</v>
      </c>
    </row>
    <row r="25" spans="1:7" x14ac:dyDescent="0.2">
      <c r="A25" s="14" t="s">
        <v>14</v>
      </c>
      <c r="B25" s="24">
        <v>112.2</v>
      </c>
      <c r="C25" s="24">
        <v>213.4</v>
      </c>
      <c r="D25" s="24">
        <v>356.4</v>
      </c>
      <c r="E25" s="24">
        <v>291.39999999999998</v>
      </c>
      <c r="F25" s="24">
        <v>242.81</v>
      </c>
      <c r="G25" s="24">
        <v>223.1</v>
      </c>
    </row>
    <row r="26" spans="1:7" x14ac:dyDescent="0.2">
      <c r="A26" s="14" t="s">
        <v>15</v>
      </c>
      <c r="B26" s="24">
        <v>73.2</v>
      </c>
      <c r="C26" s="24">
        <v>172.6</v>
      </c>
      <c r="D26" s="24">
        <v>310</v>
      </c>
      <c r="E26" s="24">
        <v>250</v>
      </c>
      <c r="F26" s="24">
        <v>214</v>
      </c>
      <c r="G26" s="24">
        <v>185.4</v>
      </c>
    </row>
    <row r="27" spans="1:7" x14ac:dyDescent="0.2">
      <c r="A27" s="14" t="s">
        <v>16</v>
      </c>
      <c r="B27" s="24">
        <v>66.099999999999994</v>
      </c>
      <c r="C27" s="24">
        <v>85.9</v>
      </c>
      <c r="D27" s="24">
        <v>193.6</v>
      </c>
      <c r="E27" s="24">
        <v>114</v>
      </c>
      <c r="F27" s="24">
        <v>86.85</v>
      </c>
      <c r="G27" s="24">
        <v>93.3</v>
      </c>
    </row>
    <row r="28" spans="1:7" x14ac:dyDescent="0.2">
      <c r="A28" s="14" t="s">
        <v>17</v>
      </c>
      <c r="B28" s="24">
        <v>20.399999999999999</v>
      </c>
      <c r="C28" s="24">
        <v>57.1</v>
      </c>
      <c r="D28" s="24">
        <v>153.69999999999999</v>
      </c>
      <c r="E28" s="24">
        <v>86.4</v>
      </c>
      <c r="F28" s="24">
        <v>54.75</v>
      </c>
      <c r="G28" s="24">
        <v>60.5</v>
      </c>
    </row>
    <row r="29" spans="1:7" x14ac:dyDescent="0.2">
      <c r="A29" s="14" t="s">
        <v>18</v>
      </c>
      <c r="B29" s="24">
        <v>101.9</v>
      </c>
      <c r="C29" s="24">
        <v>185.1</v>
      </c>
      <c r="D29" s="24">
        <v>215.9</v>
      </c>
      <c r="E29" s="24">
        <v>194.8</v>
      </c>
      <c r="F29" s="24">
        <v>162.59</v>
      </c>
      <c r="G29" s="24">
        <v>163.30000000000001</v>
      </c>
    </row>
    <row r="30" spans="1:7" x14ac:dyDescent="0.2">
      <c r="A30" s="14" t="s">
        <v>19</v>
      </c>
      <c r="B30" s="24">
        <v>76.8</v>
      </c>
      <c r="C30" s="24">
        <v>115.2</v>
      </c>
      <c r="D30" s="24">
        <v>336.4</v>
      </c>
      <c r="E30" s="24">
        <v>213</v>
      </c>
      <c r="F30" s="24">
        <v>168.78</v>
      </c>
      <c r="G30" s="24">
        <v>154.5</v>
      </c>
    </row>
    <row r="31" spans="1:7" x14ac:dyDescent="0.2">
      <c r="A31" s="14"/>
      <c r="B31" s="24"/>
      <c r="C31" s="24"/>
      <c r="D31" s="24"/>
      <c r="E31" s="24"/>
      <c r="F31" s="24"/>
      <c r="G31" s="24"/>
    </row>
    <row r="32" spans="1:7" x14ac:dyDescent="0.2">
      <c r="A32" s="17" t="s">
        <v>22</v>
      </c>
      <c r="B32" s="24"/>
      <c r="C32" s="24"/>
      <c r="D32" s="24"/>
      <c r="E32" s="24"/>
      <c r="F32" s="24"/>
      <c r="G32" s="24"/>
    </row>
    <row r="33" spans="1:7" x14ac:dyDescent="0.2">
      <c r="A33" s="8"/>
      <c r="B33" s="24"/>
      <c r="C33" s="24"/>
      <c r="D33" s="24"/>
      <c r="E33" s="24"/>
      <c r="F33" s="24"/>
      <c r="G33" s="24"/>
    </row>
    <row r="34" spans="1:7" x14ac:dyDescent="0.2">
      <c r="A34" s="14" t="s">
        <v>20</v>
      </c>
      <c r="B34" s="24">
        <v>94.8</v>
      </c>
      <c r="C34" s="24">
        <v>117.8</v>
      </c>
      <c r="D34" s="24">
        <v>514</v>
      </c>
      <c r="E34" s="24">
        <v>266.39999999999998</v>
      </c>
      <c r="F34" s="24">
        <v>145.19999999999999</v>
      </c>
      <c r="G34" s="24">
        <v>175.5</v>
      </c>
    </row>
    <row r="35" spans="1:7" x14ac:dyDescent="0.2">
      <c r="A35" s="14" t="s">
        <v>23</v>
      </c>
      <c r="B35" s="24">
        <v>0.1</v>
      </c>
      <c r="C35" s="24">
        <v>0.1</v>
      </c>
      <c r="D35" s="24">
        <v>0.4</v>
      </c>
      <c r="E35" s="24">
        <v>0.2</v>
      </c>
      <c r="F35" s="24">
        <v>0.3</v>
      </c>
      <c r="G35" s="24">
        <v>0.2</v>
      </c>
    </row>
    <row r="36" spans="1:7" x14ac:dyDescent="0.2">
      <c r="A36" s="14" t="s">
        <v>24</v>
      </c>
      <c r="B36" s="24">
        <v>27.1</v>
      </c>
      <c r="C36" s="24">
        <v>33.5</v>
      </c>
      <c r="D36" s="24">
        <v>272.60000000000002</v>
      </c>
      <c r="E36" s="24">
        <v>117.2</v>
      </c>
      <c r="F36" s="24">
        <v>47.63</v>
      </c>
      <c r="G36" s="24">
        <v>67.400000000000006</v>
      </c>
    </row>
    <row r="37" spans="1:7" x14ac:dyDescent="0.2">
      <c r="A37" s="14" t="s">
        <v>25</v>
      </c>
      <c r="B37" s="24">
        <v>26.2</v>
      </c>
      <c r="C37" s="24">
        <v>39.700000000000003</v>
      </c>
      <c r="D37" s="24">
        <v>93.1</v>
      </c>
      <c r="E37" s="24">
        <v>59.4</v>
      </c>
      <c r="F37" s="24">
        <v>45.4</v>
      </c>
      <c r="G37" s="24">
        <v>44.6</v>
      </c>
    </row>
    <row r="38" spans="1:7" x14ac:dyDescent="0.2">
      <c r="A38" s="17" t="s">
        <v>26</v>
      </c>
      <c r="B38" s="24">
        <v>41.5</v>
      </c>
      <c r="C38" s="24">
        <v>44.8</v>
      </c>
      <c r="D38" s="24">
        <v>148.69999999999999</v>
      </c>
      <c r="E38" s="24">
        <v>90</v>
      </c>
      <c r="F38" s="24">
        <v>52.41</v>
      </c>
      <c r="G38" s="24">
        <v>63.7</v>
      </c>
    </row>
    <row r="39" spans="1:7" x14ac:dyDescent="0.2">
      <c r="A39" s="17"/>
      <c r="B39" s="24"/>
      <c r="C39" s="24"/>
      <c r="D39" s="24"/>
      <c r="E39" s="24"/>
      <c r="F39" s="24"/>
      <c r="G39" s="24"/>
    </row>
    <row r="40" spans="1:7" x14ac:dyDescent="0.2">
      <c r="A40" s="14" t="s">
        <v>27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</row>
    <row r="41" spans="1:7" x14ac:dyDescent="0.2">
      <c r="A41" s="14" t="s">
        <v>28</v>
      </c>
      <c r="B41" s="24">
        <v>15.6</v>
      </c>
      <c r="C41" s="24">
        <v>25.4</v>
      </c>
      <c r="D41" s="24">
        <v>17.399999999999999</v>
      </c>
      <c r="E41" s="24">
        <v>25.1</v>
      </c>
      <c r="F41" s="24">
        <v>32.700000000000003</v>
      </c>
      <c r="G41" s="24">
        <v>22.6</v>
      </c>
    </row>
    <row r="42" spans="1:7" x14ac:dyDescent="0.2">
      <c r="A42" s="39" t="s">
        <v>47</v>
      </c>
      <c r="B42" s="24">
        <v>5.6</v>
      </c>
      <c r="C42" s="24">
        <v>6.7</v>
      </c>
      <c r="D42" s="24">
        <v>6.2</v>
      </c>
      <c r="E42" s="24">
        <v>8.1</v>
      </c>
      <c r="F42" s="24">
        <v>11.36</v>
      </c>
      <c r="G42" s="24">
        <v>6.7</v>
      </c>
    </row>
    <row r="43" spans="1:7" x14ac:dyDescent="0.2">
      <c r="A43" s="14" t="s">
        <v>30</v>
      </c>
      <c r="B43" s="24">
        <v>1.3</v>
      </c>
      <c r="C43" s="24">
        <v>1.4</v>
      </c>
      <c r="D43" s="24">
        <v>2.6</v>
      </c>
      <c r="E43" s="24">
        <v>1.6</v>
      </c>
      <c r="F43" s="24">
        <v>1.46</v>
      </c>
      <c r="G43" s="24">
        <v>1.5</v>
      </c>
    </row>
    <row r="44" spans="1:7" x14ac:dyDescent="0.2">
      <c r="A44" s="14" t="s">
        <v>31</v>
      </c>
      <c r="B44" s="24">
        <v>5.5</v>
      </c>
      <c r="C44" s="24">
        <v>1.7</v>
      </c>
      <c r="D44" s="24">
        <v>18.2</v>
      </c>
      <c r="E44" s="24">
        <v>5</v>
      </c>
      <c r="F44" s="24">
        <v>3.64</v>
      </c>
      <c r="G44" s="24">
        <v>7.6</v>
      </c>
    </row>
    <row r="45" spans="1:7" x14ac:dyDescent="0.2">
      <c r="A45" s="17" t="s">
        <v>32</v>
      </c>
      <c r="B45" s="24">
        <v>44.7</v>
      </c>
      <c r="C45" s="24">
        <v>60.3</v>
      </c>
      <c r="D45" s="24">
        <v>139.1</v>
      </c>
      <c r="E45" s="24">
        <v>100.4</v>
      </c>
      <c r="F45" s="24">
        <v>68.66</v>
      </c>
      <c r="G45" s="24">
        <v>70.5</v>
      </c>
    </row>
    <row r="46" spans="1:7" x14ac:dyDescent="0.2">
      <c r="A46" s="17"/>
      <c r="B46" s="24"/>
      <c r="C46" s="24"/>
      <c r="D46" s="24"/>
      <c r="E46" s="24"/>
      <c r="F46" s="24"/>
      <c r="G46" s="24"/>
    </row>
    <row r="47" spans="1:7" x14ac:dyDescent="0.2">
      <c r="A47" s="14" t="s">
        <v>33</v>
      </c>
      <c r="B47" s="24">
        <v>0.3</v>
      </c>
      <c r="C47" s="24">
        <v>0.2</v>
      </c>
      <c r="D47" s="24">
        <v>0.5</v>
      </c>
      <c r="E47" s="24">
        <v>0.3</v>
      </c>
      <c r="F47" s="24">
        <v>0.3</v>
      </c>
      <c r="G47" s="24">
        <v>0.3</v>
      </c>
    </row>
    <row r="48" spans="1:7" x14ac:dyDescent="0.2">
      <c r="A48" s="14" t="s">
        <v>34</v>
      </c>
      <c r="B48" s="24">
        <v>16.3</v>
      </c>
      <c r="C48" s="24">
        <v>24.4</v>
      </c>
      <c r="D48" s="24">
        <v>47.4</v>
      </c>
      <c r="E48" s="24">
        <v>39.9</v>
      </c>
      <c r="F48" s="24">
        <v>30.6</v>
      </c>
      <c r="G48" s="24">
        <v>28.8</v>
      </c>
    </row>
    <row r="49" spans="1:7" x14ac:dyDescent="0.2">
      <c r="A49" s="17" t="s">
        <v>35</v>
      </c>
      <c r="B49" s="24">
        <v>28.8</v>
      </c>
      <c r="C49" s="24">
        <v>36.1</v>
      </c>
      <c r="D49" s="24">
        <v>92.2</v>
      </c>
      <c r="E49" s="24">
        <v>60.8</v>
      </c>
      <c r="F49" s="24">
        <v>38.4</v>
      </c>
      <c r="G49" s="24">
        <v>42</v>
      </c>
    </row>
    <row r="50" spans="1:7" x14ac:dyDescent="0.2">
      <c r="A50" s="17"/>
      <c r="B50" s="24"/>
      <c r="C50" s="24"/>
      <c r="D50" s="24"/>
      <c r="E50" s="24"/>
      <c r="F50" s="24"/>
      <c r="G50" s="24"/>
    </row>
    <row r="51" spans="1:7" x14ac:dyDescent="0.2">
      <c r="A51" s="14" t="s">
        <v>36</v>
      </c>
      <c r="B51" s="24">
        <v>0.18</v>
      </c>
      <c r="C51" s="24">
        <v>0.1</v>
      </c>
      <c r="D51" s="24">
        <v>0.5</v>
      </c>
      <c r="E51" s="24">
        <v>0.2</v>
      </c>
      <c r="F51" s="24">
        <v>0.1</v>
      </c>
      <c r="G51" s="24">
        <v>0.2</v>
      </c>
    </row>
    <row r="52" spans="1:7" x14ac:dyDescent="0.2">
      <c r="A52" s="14" t="s">
        <v>37</v>
      </c>
      <c r="B52" s="24">
        <v>3.03</v>
      </c>
      <c r="C52" s="24">
        <v>4.5999999999999996</v>
      </c>
      <c r="D52" s="24">
        <v>14.1</v>
      </c>
      <c r="E52" s="24">
        <v>9.1999999999999993</v>
      </c>
      <c r="F52" s="24">
        <v>6.96</v>
      </c>
      <c r="G52" s="24">
        <v>6.4</v>
      </c>
    </row>
    <row r="53" spans="1:7" x14ac:dyDescent="0.2">
      <c r="A53" s="17" t="s">
        <v>38</v>
      </c>
      <c r="B53" s="24">
        <v>25.9</v>
      </c>
      <c r="C53" s="24">
        <v>31.6</v>
      </c>
      <c r="D53" s="24">
        <v>78.599999999999994</v>
      </c>
      <c r="E53" s="24">
        <v>51.7</v>
      </c>
      <c r="F53" s="24">
        <v>31.55</v>
      </c>
      <c r="G53" s="24">
        <v>35.700000000000003</v>
      </c>
    </row>
    <row r="54" spans="1:7" x14ac:dyDescent="0.2">
      <c r="A54" s="17"/>
      <c r="B54" s="24"/>
      <c r="C54" s="24"/>
      <c r="D54" s="24"/>
      <c r="E54" s="24"/>
      <c r="F54" s="24"/>
      <c r="G54" s="24"/>
    </row>
    <row r="55" spans="1:7" x14ac:dyDescent="0.2">
      <c r="A55" s="17" t="s">
        <v>56</v>
      </c>
      <c r="B55" s="24"/>
      <c r="C55" s="24"/>
      <c r="D55" s="24"/>
      <c r="E55" s="24"/>
      <c r="F55" s="24"/>
      <c r="G55" s="24"/>
    </row>
    <row r="56" spans="1:7" x14ac:dyDescent="0.2">
      <c r="A56" s="17" t="s">
        <v>57</v>
      </c>
      <c r="B56" s="24">
        <v>18.3</v>
      </c>
      <c r="C56" s="24">
        <v>19.2</v>
      </c>
      <c r="D56" s="24">
        <v>52.4</v>
      </c>
      <c r="E56" s="24">
        <v>30.3</v>
      </c>
      <c r="F56" s="24">
        <v>18.7</v>
      </c>
      <c r="G56" s="24">
        <v>22.9</v>
      </c>
    </row>
    <row r="57" spans="1:7" x14ac:dyDescent="0.2">
      <c r="A57" s="17"/>
      <c r="B57" s="24"/>
      <c r="C57" s="24"/>
      <c r="D57" s="24"/>
      <c r="E57" s="24"/>
      <c r="F57" s="24"/>
      <c r="G57" s="24"/>
    </row>
    <row r="58" spans="1:7" x14ac:dyDescent="0.2">
      <c r="A58" s="29" t="s">
        <v>55</v>
      </c>
      <c r="B58" s="40"/>
      <c r="C58" s="40"/>
      <c r="D58" s="40"/>
      <c r="E58" s="40"/>
      <c r="F58" s="40"/>
      <c r="G58" s="40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A8" sqref="A8:H234"/>
    </sheetView>
  </sheetViews>
  <sheetFormatPr baseColWidth="10" defaultRowHeight="12.75" x14ac:dyDescent="0.2"/>
  <cols>
    <col min="1" max="1" width="48.140625" customWidth="1"/>
  </cols>
  <sheetData>
    <row r="1" spans="1:8" x14ac:dyDescent="0.2">
      <c r="A1" t="s">
        <v>0</v>
      </c>
    </row>
    <row r="2" spans="1:8" x14ac:dyDescent="0.2">
      <c r="A2" t="s">
        <v>1</v>
      </c>
    </row>
    <row r="4" spans="1:8" ht="15" x14ac:dyDescent="0.25">
      <c r="A4" s="1" t="s">
        <v>60</v>
      </c>
      <c r="B4" s="3"/>
      <c r="C4" s="3"/>
      <c r="D4" s="3"/>
      <c r="E4" s="3"/>
      <c r="F4" s="3"/>
      <c r="G4" s="3"/>
    </row>
    <row r="5" spans="1:8" ht="15" x14ac:dyDescent="0.25">
      <c r="A5" s="2"/>
      <c r="B5" s="3"/>
      <c r="C5" s="3"/>
      <c r="D5" s="3"/>
      <c r="E5" s="3"/>
      <c r="F5" s="3"/>
      <c r="G5" s="3"/>
    </row>
    <row r="6" spans="1:8" ht="36" x14ac:dyDescent="0.2">
      <c r="A6" s="4"/>
      <c r="B6" s="10" t="s">
        <v>49</v>
      </c>
      <c r="C6" s="10" t="s">
        <v>50</v>
      </c>
      <c r="D6" s="10" t="s">
        <v>58</v>
      </c>
      <c r="E6" s="10" t="s">
        <v>51</v>
      </c>
      <c r="F6" s="41" t="s">
        <v>61</v>
      </c>
      <c r="G6" s="10" t="s">
        <v>43</v>
      </c>
    </row>
    <row r="8" spans="1:8" x14ac:dyDescent="0.2">
      <c r="A8" s="14" t="s">
        <v>3</v>
      </c>
      <c r="B8" s="15">
        <v>3313</v>
      </c>
      <c r="C8" s="15">
        <v>11305</v>
      </c>
      <c r="D8" s="15">
        <v>1603</v>
      </c>
      <c r="E8" s="15">
        <v>2253</v>
      </c>
      <c r="F8" s="15">
        <v>2017</v>
      </c>
      <c r="G8" s="15">
        <v>1324</v>
      </c>
      <c r="H8" s="8"/>
    </row>
    <row r="9" spans="1:8" x14ac:dyDescent="0.2">
      <c r="A9" s="14"/>
      <c r="B9" s="15"/>
      <c r="C9" s="15"/>
      <c r="D9" s="15"/>
      <c r="E9" s="15"/>
      <c r="F9" s="15"/>
      <c r="G9" s="15"/>
      <c r="H9" s="8"/>
    </row>
    <row r="10" spans="1:8" x14ac:dyDescent="0.2">
      <c r="A10" s="17" t="s">
        <v>4</v>
      </c>
      <c r="B10" s="15"/>
      <c r="C10" s="15"/>
      <c r="D10" s="15"/>
      <c r="E10" s="15"/>
      <c r="F10" s="15"/>
      <c r="G10" s="15"/>
      <c r="H10" s="8"/>
    </row>
    <row r="11" spans="1:8" x14ac:dyDescent="0.2">
      <c r="A11" s="8"/>
      <c r="B11" s="15"/>
      <c r="C11" s="15"/>
      <c r="D11" s="15"/>
      <c r="E11" s="15"/>
      <c r="F11" s="15"/>
      <c r="G11" s="15"/>
      <c r="H11" s="8"/>
    </row>
    <row r="12" spans="1:8" x14ac:dyDescent="0.2">
      <c r="A12" s="14" t="s">
        <v>42</v>
      </c>
      <c r="B12" s="15">
        <v>90</v>
      </c>
      <c r="C12" s="15">
        <v>112</v>
      </c>
      <c r="D12" s="15">
        <v>253</v>
      </c>
      <c r="E12" s="15">
        <v>171</v>
      </c>
      <c r="F12" s="15">
        <v>146</v>
      </c>
      <c r="G12" s="15">
        <v>155</v>
      </c>
      <c r="H12" s="8"/>
    </row>
    <row r="13" spans="1:8" x14ac:dyDescent="0.2">
      <c r="A13" s="14" t="s">
        <v>5</v>
      </c>
      <c r="B13" s="15">
        <v>38</v>
      </c>
      <c r="C13" s="15">
        <v>65</v>
      </c>
      <c r="D13" s="15">
        <v>40</v>
      </c>
      <c r="E13" s="15">
        <v>61</v>
      </c>
      <c r="F13" s="15">
        <v>70</v>
      </c>
      <c r="G13" s="15">
        <v>94</v>
      </c>
      <c r="H13" s="8"/>
    </row>
    <row r="14" spans="1:8" x14ac:dyDescent="0.2">
      <c r="A14" s="14" t="s">
        <v>6</v>
      </c>
      <c r="B14" s="15">
        <v>26</v>
      </c>
      <c r="C14" s="15">
        <v>55</v>
      </c>
      <c r="D14" s="15">
        <v>34</v>
      </c>
      <c r="E14" s="15">
        <v>50</v>
      </c>
      <c r="F14" s="15">
        <v>60</v>
      </c>
      <c r="G14" s="15">
        <v>85</v>
      </c>
      <c r="H14" s="8"/>
    </row>
    <row r="15" spans="1:8" x14ac:dyDescent="0.2">
      <c r="A15" s="14" t="s">
        <v>7</v>
      </c>
      <c r="B15" s="15">
        <v>1</v>
      </c>
      <c r="C15" s="15">
        <v>47</v>
      </c>
      <c r="D15" s="15">
        <v>2</v>
      </c>
      <c r="E15" s="15">
        <v>29</v>
      </c>
      <c r="F15" s="15">
        <v>43</v>
      </c>
      <c r="G15" s="15">
        <v>37</v>
      </c>
      <c r="H15" s="8"/>
    </row>
    <row r="16" spans="1:8" x14ac:dyDescent="0.2">
      <c r="A16" s="14" t="s">
        <v>8</v>
      </c>
      <c r="B16" s="15">
        <v>0</v>
      </c>
      <c r="C16" s="15">
        <v>0</v>
      </c>
      <c r="D16" s="15">
        <v>237</v>
      </c>
      <c r="E16" s="15">
        <v>55</v>
      </c>
      <c r="F16" s="15">
        <v>9</v>
      </c>
      <c r="G16" s="15">
        <v>0</v>
      </c>
      <c r="H16" s="8"/>
    </row>
    <row r="17" spans="1:8" x14ac:dyDescent="0.2">
      <c r="A17" s="14" t="s">
        <v>9</v>
      </c>
      <c r="B17" s="15">
        <v>10</v>
      </c>
      <c r="C17" s="15">
        <v>14</v>
      </c>
      <c r="D17" s="15">
        <v>1554</v>
      </c>
      <c r="E17" s="15">
        <v>414</v>
      </c>
      <c r="F17" s="15">
        <v>229</v>
      </c>
      <c r="G17" s="15">
        <v>39</v>
      </c>
      <c r="H17" s="8"/>
    </row>
    <row r="18" spans="1:8" x14ac:dyDescent="0.2">
      <c r="A18" s="14" t="s">
        <v>10</v>
      </c>
      <c r="B18" s="15">
        <v>78</v>
      </c>
      <c r="C18" s="15">
        <v>14</v>
      </c>
      <c r="D18" s="15">
        <v>0</v>
      </c>
      <c r="E18" s="15">
        <v>11418</v>
      </c>
      <c r="F18" s="15">
        <v>2946</v>
      </c>
      <c r="G18" s="15">
        <v>430</v>
      </c>
      <c r="H18" s="8"/>
    </row>
    <row r="19" spans="1:8" x14ac:dyDescent="0.2">
      <c r="A19" s="14" t="s">
        <v>11</v>
      </c>
      <c r="B19" s="22">
        <v>1.73</v>
      </c>
      <c r="C19" s="22">
        <v>1.72</v>
      </c>
      <c r="D19" s="22">
        <v>2.5099999999999998</v>
      </c>
      <c r="E19" s="22">
        <v>1.93</v>
      </c>
      <c r="F19" s="22">
        <v>1.81</v>
      </c>
      <c r="G19" s="22">
        <v>1.97</v>
      </c>
      <c r="H19" s="8"/>
    </row>
    <row r="20" spans="1:8" x14ac:dyDescent="0.2">
      <c r="A20" s="14" t="s">
        <v>59</v>
      </c>
      <c r="B20" s="22">
        <v>1.31</v>
      </c>
      <c r="C20" s="22">
        <v>1.64</v>
      </c>
      <c r="D20" s="22">
        <v>1.44</v>
      </c>
      <c r="E20" s="22">
        <v>1.75</v>
      </c>
      <c r="F20" s="22">
        <v>1.68</v>
      </c>
      <c r="G20" s="22">
        <v>1.73</v>
      </c>
      <c r="H20" s="8"/>
    </row>
    <row r="21" spans="1:8" x14ac:dyDescent="0.2">
      <c r="A21" s="14"/>
      <c r="B21" s="15"/>
      <c r="C21" s="15"/>
      <c r="D21" s="15"/>
      <c r="E21" s="15"/>
      <c r="F21" s="15"/>
      <c r="G21" s="15"/>
      <c r="H21" s="8"/>
    </row>
    <row r="22" spans="1:8" x14ac:dyDescent="0.2">
      <c r="A22" s="17" t="s">
        <v>21</v>
      </c>
      <c r="B22" s="15"/>
      <c r="C22" s="15"/>
      <c r="D22" s="15"/>
      <c r="E22" s="15"/>
      <c r="F22" s="15"/>
      <c r="G22" s="15"/>
      <c r="H22" s="8"/>
    </row>
    <row r="23" spans="1:8" x14ac:dyDescent="0.2">
      <c r="A23" s="8"/>
      <c r="B23" s="15"/>
      <c r="C23" s="15"/>
      <c r="D23" s="15"/>
      <c r="E23" s="15"/>
      <c r="F23" s="15"/>
      <c r="G23" s="15"/>
      <c r="H23" s="8"/>
    </row>
    <row r="24" spans="1:8" x14ac:dyDescent="0.2">
      <c r="A24" s="14" t="s">
        <v>12</v>
      </c>
      <c r="B24" s="24">
        <v>14.5</v>
      </c>
      <c r="C24" s="24">
        <v>73.3</v>
      </c>
      <c r="D24" s="24">
        <v>90.8</v>
      </c>
      <c r="E24" s="24">
        <v>62.3</v>
      </c>
      <c r="F24" s="24">
        <v>65.5</v>
      </c>
      <c r="G24" s="24">
        <v>65.7</v>
      </c>
      <c r="H24" s="8"/>
    </row>
    <row r="25" spans="1:8" x14ac:dyDescent="0.2">
      <c r="A25" s="14" t="s">
        <v>13</v>
      </c>
      <c r="B25" s="24">
        <v>-22.6</v>
      </c>
      <c r="C25" s="24">
        <v>38.700000000000003</v>
      </c>
      <c r="D25" s="24">
        <v>12.2</v>
      </c>
      <c r="E25" s="24">
        <v>34</v>
      </c>
      <c r="F25" s="24">
        <v>40.6</v>
      </c>
      <c r="G25" s="24">
        <v>48.8</v>
      </c>
      <c r="H25" s="8"/>
    </row>
    <row r="26" spans="1:8" x14ac:dyDescent="0.2">
      <c r="A26" s="14" t="s">
        <v>14</v>
      </c>
      <c r="B26" s="24">
        <v>104.1</v>
      </c>
      <c r="C26" s="24">
        <v>241.8</v>
      </c>
      <c r="D26" s="24">
        <v>440</v>
      </c>
      <c r="E26" s="24">
        <v>287.3</v>
      </c>
      <c r="F26" s="24">
        <v>273.60000000000002</v>
      </c>
      <c r="G26" s="24">
        <v>266.2</v>
      </c>
      <c r="H26" s="8"/>
    </row>
    <row r="27" spans="1:8" x14ac:dyDescent="0.2">
      <c r="A27" s="14" t="s">
        <v>15</v>
      </c>
      <c r="B27" s="24">
        <v>61.4</v>
      </c>
      <c r="C27" s="24">
        <v>205.5</v>
      </c>
      <c r="D27" s="24">
        <v>388.8</v>
      </c>
      <c r="E27" s="24">
        <v>246.9</v>
      </c>
      <c r="F27" s="24">
        <v>234.9</v>
      </c>
      <c r="G27" s="24">
        <v>229.9</v>
      </c>
      <c r="H27" s="8"/>
    </row>
    <row r="28" spans="1:8" x14ac:dyDescent="0.2">
      <c r="A28" s="14" t="s">
        <v>16</v>
      </c>
      <c r="B28" s="24">
        <v>38.700000000000003</v>
      </c>
      <c r="C28" s="24">
        <v>102.7</v>
      </c>
      <c r="D28" s="24">
        <v>234.2</v>
      </c>
      <c r="E28" s="24">
        <v>122.1</v>
      </c>
      <c r="F28" s="24">
        <v>115.8</v>
      </c>
      <c r="G28" s="24">
        <v>116.1</v>
      </c>
      <c r="H28" s="8"/>
    </row>
    <row r="29" spans="1:8" x14ac:dyDescent="0.2">
      <c r="A29" s="14" t="s">
        <v>17</v>
      </c>
      <c r="B29" s="24">
        <v>15.5</v>
      </c>
      <c r="C29" s="24">
        <v>64.7</v>
      </c>
      <c r="D29" s="24">
        <v>194.2</v>
      </c>
      <c r="E29" s="24">
        <v>89.3</v>
      </c>
      <c r="F29" s="24">
        <v>69.5</v>
      </c>
      <c r="G29" s="24">
        <v>69.3</v>
      </c>
      <c r="H29" s="8"/>
    </row>
    <row r="30" spans="1:8" x14ac:dyDescent="0.2">
      <c r="A30" s="14" t="s">
        <v>18</v>
      </c>
      <c r="B30" s="24">
        <v>84.3</v>
      </c>
      <c r="C30" s="24">
        <v>202</v>
      </c>
      <c r="D30" s="24">
        <v>226</v>
      </c>
      <c r="E30" s="24">
        <v>197.1</v>
      </c>
      <c r="F30" s="24">
        <v>210.6</v>
      </c>
      <c r="G30" s="24">
        <v>175.9</v>
      </c>
      <c r="H30" s="8"/>
    </row>
    <row r="31" spans="1:8" x14ac:dyDescent="0.2">
      <c r="A31" s="14" t="s">
        <v>19</v>
      </c>
      <c r="B31" s="24">
        <v>59.6</v>
      </c>
      <c r="C31" s="24">
        <v>145.1</v>
      </c>
      <c r="D31" s="24">
        <v>451.4</v>
      </c>
      <c r="E31" s="24">
        <v>216.2</v>
      </c>
      <c r="F31" s="24">
        <v>183.5</v>
      </c>
      <c r="G31" s="24">
        <v>210.1</v>
      </c>
      <c r="H31" s="8"/>
    </row>
    <row r="32" spans="1:8" x14ac:dyDescent="0.2">
      <c r="A32" s="14"/>
      <c r="B32" s="15"/>
      <c r="C32" s="15"/>
      <c r="D32" s="15"/>
      <c r="E32" s="15"/>
      <c r="F32" s="15"/>
      <c r="G32" s="15"/>
      <c r="H32" s="8"/>
    </row>
    <row r="33" spans="1:8" x14ac:dyDescent="0.2">
      <c r="A33" s="17" t="s">
        <v>22</v>
      </c>
      <c r="B33" s="15"/>
      <c r="C33" s="15"/>
      <c r="D33" s="15"/>
      <c r="E33" s="15"/>
      <c r="F33" s="15"/>
      <c r="G33" s="15"/>
      <c r="H33" s="8"/>
    </row>
    <row r="34" spans="1:8" x14ac:dyDescent="0.2">
      <c r="A34" s="8"/>
      <c r="B34" s="15"/>
      <c r="C34" s="15"/>
      <c r="D34" s="15"/>
      <c r="E34" s="15"/>
      <c r="F34" s="15"/>
      <c r="G34" s="15"/>
      <c r="H34" s="8"/>
    </row>
    <row r="35" spans="1:8" x14ac:dyDescent="0.2">
      <c r="A35" s="14" t="s">
        <v>20</v>
      </c>
      <c r="B35" s="24">
        <v>97.3</v>
      </c>
      <c r="C35" s="24">
        <v>153.9</v>
      </c>
      <c r="D35" s="24">
        <v>586.5</v>
      </c>
      <c r="E35" s="24">
        <v>277.7</v>
      </c>
      <c r="F35" s="24">
        <v>210.3</v>
      </c>
      <c r="G35" s="24">
        <v>183.4</v>
      </c>
      <c r="H35" s="8"/>
    </row>
    <row r="36" spans="1:8" x14ac:dyDescent="0.2">
      <c r="A36" s="14" t="s">
        <v>23</v>
      </c>
      <c r="B36" s="24">
        <v>0</v>
      </c>
      <c r="C36" s="24">
        <v>0</v>
      </c>
      <c r="D36" s="24">
        <v>0.2</v>
      </c>
      <c r="E36" s="24">
        <v>0.1</v>
      </c>
      <c r="F36" s="24">
        <v>0.1</v>
      </c>
      <c r="G36" s="24">
        <v>0.1</v>
      </c>
      <c r="H36" s="8"/>
    </row>
    <row r="37" spans="1:8" x14ac:dyDescent="0.2">
      <c r="A37" s="14" t="s">
        <v>24</v>
      </c>
      <c r="B37" s="24">
        <v>26</v>
      </c>
      <c r="C37" s="24">
        <v>43</v>
      </c>
      <c r="D37" s="24">
        <v>405.3</v>
      </c>
      <c r="E37" s="24">
        <v>137.1</v>
      </c>
      <c r="F37" s="24">
        <v>74.3</v>
      </c>
      <c r="G37" s="24">
        <v>61.8</v>
      </c>
      <c r="H37" s="8"/>
    </row>
    <row r="38" spans="1:8" x14ac:dyDescent="0.2">
      <c r="A38" s="14" t="s">
        <v>25</v>
      </c>
      <c r="B38" s="24">
        <v>26.7</v>
      </c>
      <c r="C38" s="24">
        <v>47.4</v>
      </c>
      <c r="D38" s="24">
        <v>97.1</v>
      </c>
      <c r="E38" s="24">
        <v>63.6</v>
      </c>
      <c r="F38" s="24">
        <v>60.4</v>
      </c>
      <c r="G38" s="24">
        <v>49.6</v>
      </c>
      <c r="H38" s="8"/>
    </row>
    <row r="39" spans="1:8" x14ac:dyDescent="0.2">
      <c r="A39" s="17" t="s">
        <v>26</v>
      </c>
      <c r="B39" s="24">
        <v>44.6</v>
      </c>
      <c r="C39" s="24">
        <v>63.5</v>
      </c>
      <c r="D39" s="24">
        <v>84.3</v>
      </c>
      <c r="E39" s="24">
        <v>77.099999999999994</v>
      </c>
      <c r="F39" s="24">
        <v>75.7</v>
      </c>
      <c r="G39" s="24">
        <v>72.099999999999994</v>
      </c>
      <c r="H39" s="8"/>
    </row>
    <row r="40" spans="1:8" x14ac:dyDescent="0.2">
      <c r="A40" s="17"/>
      <c r="B40" s="15"/>
      <c r="C40" s="15"/>
      <c r="D40" s="15"/>
      <c r="E40" s="15"/>
      <c r="F40" s="15"/>
      <c r="G40" s="15"/>
      <c r="H40" s="8"/>
    </row>
    <row r="41" spans="1:8" x14ac:dyDescent="0.2">
      <c r="A41" s="14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8"/>
    </row>
    <row r="42" spans="1:8" x14ac:dyDescent="0.2">
      <c r="A42" s="14" t="s">
        <v>28</v>
      </c>
      <c r="B42" s="24">
        <v>11.1</v>
      </c>
      <c r="C42" s="24">
        <v>26.4</v>
      </c>
      <c r="D42" s="24">
        <v>14.2</v>
      </c>
      <c r="E42" s="24">
        <v>25</v>
      </c>
      <c r="F42" s="24">
        <v>29.5</v>
      </c>
      <c r="G42" s="24">
        <v>34.4</v>
      </c>
      <c r="H42" s="8"/>
    </row>
    <row r="43" spans="1:8" x14ac:dyDescent="0.2">
      <c r="A43" s="39" t="s">
        <v>47</v>
      </c>
      <c r="B43" s="24">
        <v>5</v>
      </c>
      <c r="C43" s="24">
        <v>7.7</v>
      </c>
      <c r="D43" s="24">
        <v>6.2</v>
      </c>
      <c r="E43" s="24">
        <v>7.9</v>
      </c>
      <c r="F43" s="24">
        <v>9.1999999999999993</v>
      </c>
      <c r="G43" s="24">
        <v>11.3</v>
      </c>
      <c r="H43" s="8"/>
    </row>
    <row r="44" spans="1:8" x14ac:dyDescent="0.2">
      <c r="A44" s="14" t="s">
        <v>30</v>
      </c>
      <c r="B44" s="24">
        <v>1.1000000000000001</v>
      </c>
      <c r="C44" s="24">
        <v>1.4</v>
      </c>
      <c r="D44" s="24">
        <v>2.5</v>
      </c>
      <c r="E44" s="24">
        <v>1.6</v>
      </c>
      <c r="F44" s="24">
        <v>1.3</v>
      </c>
      <c r="G44" s="24">
        <v>1.7</v>
      </c>
      <c r="H44" s="8"/>
    </row>
    <row r="45" spans="1:8" x14ac:dyDescent="0.2">
      <c r="A45" s="14" t="s">
        <v>31</v>
      </c>
      <c r="B45" s="24">
        <v>8.1</v>
      </c>
      <c r="C45" s="24">
        <v>1.3</v>
      </c>
      <c r="D45" s="24">
        <v>28.2</v>
      </c>
      <c r="E45" s="24">
        <v>4.4000000000000004</v>
      </c>
      <c r="F45" s="24">
        <v>2.2999999999999998</v>
      </c>
      <c r="G45" s="24">
        <v>4.3</v>
      </c>
      <c r="H45" s="8"/>
    </row>
    <row r="46" spans="1:8" x14ac:dyDescent="0.2">
      <c r="A46" s="17" t="s">
        <v>32</v>
      </c>
      <c r="B46" s="24">
        <v>41.5</v>
      </c>
      <c r="C46" s="24">
        <v>79.5</v>
      </c>
      <c r="D46" s="24">
        <v>61.6</v>
      </c>
      <c r="E46" s="24">
        <v>88.2</v>
      </c>
      <c r="F46" s="24">
        <v>92.4</v>
      </c>
      <c r="G46" s="24">
        <v>89.2</v>
      </c>
      <c r="H46" s="8"/>
    </row>
    <row r="47" spans="1:8" x14ac:dyDescent="0.2">
      <c r="A47" s="17"/>
      <c r="B47" s="24"/>
      <c r="C47" s="24"/>
      <c r="D47" s="24"/>
      <c r="E47" s="24"/>
      <c r="F47" s="24"/>
      <c r="G47" s="24"/>
      <c r="H47" s="8"/>
    </row>
    <row r="48" spans="1:8" x14ac:dyDescent="0.2">
      <c r="A48" s="14" t="s">
        <v>33</v>
      </c>
      <c r="B48" s="24">
        <v>0.3</v>
      </c>
      <c r="C48" s="24">
        <v>0.2</v>
      </c>
      <c r="D48" s="24">
        <v>0.8</v>
      </c>
      <c r="E48" s="24">
        <v>0.6</v>
      </c>
      <c r="F48" s="24">
        <v>0.2</v>
      </c>
      <c r="G48" s="24">
        <v>0.4</v>
      </c>
      <c r="H48" s="8"/>
    </row>
    <row r="49" spans="1:8" x14ac:dyDescent="0.2">
      <c r="A49" s="14" t="s">
        <v>34</v>
      </c>
      <c r="B49" s="24">
        <v>16.5</v>
      </c>
      <c r="C49" s="24">
        <v>28.5</v>
      </c>
      <c r="D49" s="24">
        <v>59.9</v>
      </c>
      <c r="E49" s="24">
        <v>42.1</v>
      </c>
      <c r="F49" s="24">
        <v>37.799999999999997</v>
      </c>
      <c r="G49" s="24">
        <v>33.1</v>
      </c>
      <c r="H49" s="8"/>
    </row>
    <row r="50" spans="1:8" x14ac:dyDescent="0.2">
      <c r="A50" s="17" t="s">
        <v>35</v>
      </c>
      <c r="B50" s="24">
        <v>25.3</v>
      </c>
      <c r="C50" s="24">
        <v>51.2</v>
      </c>
      <c r="D50" s="24">
        <v>2.5</v>
      </c>
      <c r="E50" s="24">
        <v>46.7</v>
      </c>
      <c r="F50" s="24">
        <v>54.8</v>
      </c>
      <c r="G50" s="24">
        <v>56.5</v>
      </c>
      <c r="H50" s="8"/>
    </row>
    <row r="51" spans="1:8" x14ac:dyDescent="0.2">
      <c r="A51" s="17"/>
      <c r="B51" s="24"/>
      <c r="C51" s="24"/>
      <c r="D51" s="24"/>
      <c r="E51" s="24"/>
      <c r="F51" s="24"/>
      <c r="G51" s="24"/>
      <c r="H51" s="8"/>
    </row>
    <row r="52" spans="1:8" x14ac:dyDescent="0.2">
      <c r="A52" s="14" t="s">
        <v>36</v>
      </c>
      <c r="B52" s="24">
        <v>0.5</v>
      </c>
      <c r="C52" s="24">
        <v>0.3</v>
      </c>
      <c r="D52" s="24">
        <v>1</v>
      </c>
      <c r="E52" s="24">
        <v>0.3</v>
      </c>
      <c r="F52" s="24">
        <v>0.2</v>
      </c>
      <c r="G52" s="24">
        <v>0.1</v>
      </c>
      <c r="H52" s="8"/>
    </row>
    <row r="53" spans="1:8" x14ac:dyDescent="0.2">
      <c r="A53" s="14" t="s">
        <v>37</v>
      </c>
      <c r="B53" s="24">
        <v>2.2999999999999998</v>
      </c>
      <c r="C53" s="24">
        <v>5.6</v>
      </c>
      <c r="D53" s="24">
        <v>17.2</v>
      </c>
      <c r="E53" s="24">
        <v>9.1</v>
      </c>
      <c r="F53" s="24">
        <v>7.2</v>
      </c>
      <c r="G53" s="24">
        <v>7.6</v>
      </c>
      <c r="H53" s="8"/>
    </row>
    <row r="54" spans="1:8" x14ac:dyDescent="0.2">
      <c r="A54" s="17" t="s">
        <v>38</v>
      </c>
      <c r="B54" s="24">
        <v>23.6</v>
      </c>
      <c r="C54" s="24">
        <v>45.8</v>
      </c>
      <c r="D54" s="24">
        <v>-13.8</v>
      </c>
      <c r="E54" s="24">
        <v>37.799999999999997</v>
      </c>
      <c r="F54" s="24">
        <v>47.9</v>
      </c>
      <c r="G54" s="24">
        <v>49</v>
      </c>
      <c r="H54" s="8"/>
    </row>
    <row r="55" spans="1:8" x14ac:dyDescent="0.2">
      <c r="A55" s="17"/>
      <c r="B55" s="24"/>
      <c r="C55" s="24"/>
      <c r="D55" s="24"/>
      <c r="E55" s="24"/>
      <c r="F55" s="24"/>
      <c r="G55" s="24"/>
      <c r="H55" s="8"/>
    </row>
    <row r="56" spans="1:8" x14ac:dyDescent="0.2">
      <c r="A56" s="17" t="s">
        <v>56</v>
      </c>
      <c r="B56" s="24">
        <v>18</v>
      </c>
      <c r="C56" s="24">
        <v>27.9</v>
      </c>
      <c r="D56" s="24">
        <v>-9.6</v>
      </c>
      <c r="E56" s="24">
        <v>21.6</v>
      </c>
      <c r="F56" s="24">
        <v>28.5</v>
      </c>
      <c r="G56" s="24">
        <v>28.3</v>
      </c>
      <c r="H56" s="8"/>
    </row>
    <row r="57" spans="1:8" x14ac:dyDescent="0.2">
      <c r="A57" s="17" t="s">
        <v>57</v>
      </c>
      <c r="B57" s="24"/>
      <c r="C57" s="24"/>
      <c r="D57" s="24"/>
      <c r="E57" s="24"/>
      <c r="F57" s="24"/>
      <c r="G57" s="24"/>
      <c r="H57" s="8"/>
    </row>
    <row r="58" spans="1:8" x14ac:dyDescent="0.2">
      <c r="A58" s="17"/>
      <c r="B58" s="24"/>
      <c r="C58" s="24"/>
      <c r="D58" s="24"/>
      <c r="E58" s="24"/>
      <c r="F58" s="24"/>
      <c r="G58" s="24"/>
      <c r="H58" s="8"/>
    </row>
    <row r="59" spans="1:8" x14ac:dyDescent="0.2">
      <c r="A59" s="29" t="s">
        <v>55</v>
      </c>
      <c r="B59" s="40"/>
      <c r="C59" s="40"/>
      <c r="D59" s="40"/>
      <c r="E59" s="40"/>
      <c r="F59" s="40"/>
      <c r="G59" s="40"/>
      <c r="H59" s="8"/>
    </row>
    <row r="60" spans="1:8" x14ac:dyDescent="0.2">
      <c r="A60" s="42"/>
      <c r="B60" s="8"/>
      <c r="C60" s="8"/>
      <c r="D60" s="8"/>
      <c r="E60" s="8"/>
      <c r="F60" s="8"/>
      <c r="G60" s="8"/>
      <c r="H60" s="8"/>
    </row>
    <row r="61" spans="1:8" x14ac:dyDescent="0.2">
      <c r="A61" s="8"/>
      <c r="B61" s="8"/>
      <c r="C61" s="8"/>
      <c r="D61" s="8"/>
      <c r="E61" s="8"/>
      <c r="F61" s="8"/>
      <c r="G61" s="8"/>
      <c r="H61" s="8"/>
    </row>
    <row r="62" spans="1:8" x14ac:dyDescent="0.2">
      <c r="A62" s="8"/>
      <c r="B62" s="8"/>
      <c r="C62" s="8"/>
      <c r="D62" s="8"/>
      <c r="E62" s="8"/>
      <c r="F62" s="8"/>
      <c r="G62" s="8"/>
      <c r="H62" s="8"/>
    </row>
    <row r="63" spans="1:8" x14ac:dyDescent="0.2">
      <c r="A63" s="8"/>
      <c r="B63" s="8"/>
      <c r="C63" s="8"/>
      <c r="D63" s="8"/>
      <c r="E63" s="8"/>
      <c r="F63" s="8"/>
      <c r="G63" s="8"/>
      <c r="H63" s="8"/>
    </row>
    <row r="64" spans="1:8" x14ac:dyDescent="0.2">
      <c r="A64" s="8"/>
      <c r="B64" s="8"/>
      <c r="C64" s="8"/>
      <c r="D64" s="8"/>
      <c r="E64" s="8"/>
      <c r="F64" s="8"/>
      <c r="G64" s="8"/>
      <c r="H64" s="8"/>
    </row>
    <row r="65" spans="1:8" x14ac:dyDescent="0.2">
      <c r="A65" s="8"/>
      <c r="B65" s="8"/>
      <c r="C65" s="8"/>
      <c r="D65" s="8"/>
      <c r="E65" s="8"/>
      <c r="F65" s="8"/>
      <c r="G65" s="8"/>
      <c r="H65" s="8"/>
    </row>
    <row r="66" spans="1:8" x14ac:dyDescent="0.2">
      <c r="A66" s="8"/>
      <c r="B66" s="8"/>
      <c r="C66" s="8"/>
      <c r="D66" s="8"/>
      <c r="E66" s="8"/>
      <c r="F66" s="8"/>
      <c r="G66" s="8"/>
      <c r="H66" s="8"/>
    </row>
    <row r="67" spans="1:8" x14ac:dyDescent="0.2">
      <c r="A67" s="8"/>
      <c r="B67" s="8"/>
      <c r="C67" s="8"/>
      <c r="D67" s="8"/>
      <c r="E67" s="8"/>
      <c r="F67" s="8"/>
      <c r="G67" s="8"/>
      <c r="H67" s="8"/>
    </row>
    <row r="68" spans="1:8" x14ac:dyDescent="0.2">
      <c r="A68" s="8"/>
      <c r="B68" s="8"/>
      <c r="C68" s="8"/>
      <c r="D68" s="8"/>
      <c r="E68" s="8"/>
      <c r="F68" s="8"/>
      <c r="G68" s="8"/>
      <c r="H68" s="8"/>
    </row>
    <row r="69" spans="1:8" x14ac:dyDescent="0.2">
      <c r="A69" s="8"/>
      <c r="B69" s="8"/>
      <c r="C69" s="8"/>
      <c r="D69" s="8"/>
      <c r="E69" s="8"/>
      <c r="F69" s="8"/>
      <c r="G69" s="8"/>
      <c r="H69" s="8"/>
    </row>
    <row r="70" spans="1:8" x14ac:dyDescent="0.2">
      <c r="A70" s="8"/>
      <c r="B70" s="8"/>
      <c r="C70" s="8"/>
      <c r="D70" s="8"/>
      <c r="E70" s="8"/>
      <c r="F70" s="8"/>
      <c r="G70" s="8"/>
      <c r="H70" s="8"/>
    </row>
    <row r="71" spans="1:8" x14ac:dyDescent="0.2">
      <c r="A71" s="8"/>
      <c r="B71" s="8"/>
      <c r="C71" s="8"/>
      <c r="D71" s="8"/>
      <c r="E71" s="8"/>
      <c r="F71" s="8"/>
      <c r="G71" s="8"/>
      <c r="H71" s="8"/>
    </row>
    <row r="72" spans="1:8" x14ac:dyDescent="0.2">
      <c r="A72" s="8"/>
      <c r="B72" s="8"/>
      <c r="C72" s="8"/>
      <c r="D72" s="8"/>
      <c r="E72" s="8"/>
      <c r="F72" s="8"/>
      <c r="G72" s="8"/>
      <c r="H72" s="8"/>
    </row>
    <row r="73" spans="1:8" x14ac:dyDescent="0.2">
      <c r="A73" s="8"/>
      <c r="B73" s="8"/>
      <c r="C73" s="8"/>
      <c r="D73" s="8"/>
      <c r="E73" s="8"/>
      <c r="F73" s="8"/>
      <c r="G73" s="8"/>
      <c r="H73" s="8"/>
    </row>
    <row r="74" spans="1:8" x14ac:dyDescent="0.2">
      <c r="A74" s="8"/>
      <c r="B74" s="8"/>
      <c r="C74" s="8"/>
      <c r="D74" s="8"/>
      <c r="E74" s="8"/>
      <c r="F74" s="8"/>
      <c r="G74" s="8"/>
      <c r="H74" s="8"/>
    </row>
    <row r="75" spans="1:8" x14ac:dyDescent="0.2">
      <c r="A75" s="8"/>
      <c r="B75" s="8"/>
      <c r="C75" s="8"/>
      <c r="D75" s="8"/>
      <c r="E75" s="8"/>
      <c r="F75" s="8"/>
      <c r="G75" s="8"/>
      <c r="H75" s="8"/>
    </row>
    <row r="76" spans="1:8" x14ac:dyDescent="0.2">
      <c r="A76" s="8"/>
      <c r="B76" s="8"/>
      <c r="C76" s="8"/>
      <c r="D76" s="8"/>
      <c r="E76" s="8"/>
      <c r="F76" s="8"/>
      <c r="G76" s="8"/>
      <c r="H76" s="8"/>
    </row>
    <row r="77" spans="1:8" x14ac:dyDescent="0.2">
      <c r="A77" s="8"/>
      <c r="B77" s="8"/>
      <c r="C77" s="8"/>
      <c r="D77" s="8"/>
      <c r="E77" s="8"/>
      <c r="F77" s="8"/>
      <c r="G77" s="8"/>
      <c r="H77" s="8"/>
    </row>
    <row r="78" spans="1:8" x14ac:dyDescent="0.2">
      <c r="A78" s="8"/>
      <c r="B78" s="8"/>
      <c r="C78" s="8"/>
      <c r="D78" s="8"/>
      <c r="E78" s="8"/>
      <c r="F78" s="8"/>
      <c r="G78" s="8"/>
      <c r="H78" s="8"/>
    </row>
    <row r="79" spans="1:8" x14ac:dyDescent="0.2">
      <c r="A79" s="8"/>
      <c r="B79" s="8"/>
      <c r="C79" s="8"/>
      <c r="D79" s="8"/>
      <c r="E79" s="8"/>
      <c r="F79" s="8"/>
      <c r="G79" s="8"/>
      <c r="H79" s="8"/>
    </row>
    <row r="80" spans="1:8" x14ac:dyDescent="0.2">
      <c r="A80" s="8"/>
      <c r="B80" s="8"/>
      <c r="C80" s="8"/>
      <c r="D80" s="8"/>
      <c r="E80" s="8"/>
      <c r="F80" s="8"/>
      <c r="G80" s="8"/>
      <c r="H80" s="8"/>
    </row>
    <row r="81" spans="1:8" x14ac:dyDescent="0.2">
      <c r="A81" s="8"/>
      <c r="B81" s="8"/>
      <c r="C81" s="8"/>
      <c r="D81" s="8"/>
      <c r="E81" s="8"/>
      <c r="F81" s="8"/>
      <c r="G81" s="8"/>
      <c r="H81" s="8"/>
    </row>
    <row r="82" spans="1:8" x14ac:dyDescent="0.2">
      <c r="A82" s="8"/>
      <c r="B82" s="8"/>
      <c r="C82" s="8"/>
      <c r="D82" s="8"/>
      <c r="E82" s="8"/>
      <c r="F82" s="8"/>
      <c r="G82" s="8"/>
      <c r="H82" s="8"/>
    </row>
    <row r="83" spans="1:8" x14ac:dyDescent="0.2">
      <c r="A83" s="8"/>
      <c r="B83" s="8"/>
      <c r="C83" s="8"/>
      <c r="D83" s="8"/>
      <c r="E83" s="8"/>
      <c r="F83" s="8"/>
      <c r="G83" s="8"/>
      <c r="H83" s="8"/>
    </row>
    <row r="84" spans="1:8" x14ac:dyDescent="0.2">
      <c r="A84" s="8"/>
      <c r="B84" s="8"/>
      <c r="C84" s="8"/>
      <c r="D84" s="8"/>
      <c r="E84" s="8"/>
      <c r="F84" s="8"/>
      <c r="G84" s="8"/>
      <c r="H84" s="8"/>
    </row>
    <row r="85" spans="1:8" x14ac:dyDescent="0.2">
      <c r="A85" s="8"/>
      <c r="B85" s="8"/>
      <c r="C85" s="8"/>
      <c r="D85" s="8"/>
      <c r="E85" s="8"/>
      <c r="F85" s="8"/>
      <c r="G85" s="8"/>
      <c r="H85" s="8"/>
    </row>
    <row r="86" spans="1:8" x14ac:dyDescent="0.2">
      <c r="A86" s="8"/>
      <c r="B86" s="8"/>
      <c r="C86" s="8"/>
      <c r="D86" s="8"/>
      <c r="E86" s="8"/>
      <c r="F86" s="8"/>
      <c r="G86" s="8"/>
      <c r="H86" s="8"/>
    </row>
    <row r="87" spans="1:8" x14ac:dyDescent="0.2">
      <c r="A87" s="8"/>
      <c r="B87" s="8"/>
      <c r="C87" s="8"/>
      <c r="D87" s="8"/>
      <c r="E87" s="8"/>
      <c r="F87" s="8"/>
      <c r="G87" s="8"/>
      <c r="H87" s="8"/>
    </row>
    <row r="88" spans="1:8" x14ac:dyDescent="0.2">
      <c r="A88" s="8"/>
      <c r="B88" s="8"/>
      <c r="C88" s="8"/>
      <c r="D88" s="8"/>
      <c r="E88" s="8"/>
      <c r="F88" s="8"/>
      <c r="G88" s="8"/>
      <c r="H88" s="8"/>
    </row>
    <row r="89" spans="1:8" x14ac:dyDescent="0.2">
      <c r="A89" s="8"/>
      <c r="B89" s="8"/>
      <c r="C89" s="8"/>
      <c r="D89" s="8"/>
      <c r="E89" s="8"/>
      <c r="F89" s="8"/>
      <c r="G89" s="8"/>
      <c r="H89" s="8"/>
    </row>
    <row r="90" spans="1:8" x14ac:dyDescent="0.2">
      <c r="A90" s="8"/>
      <c r="B90" s="8"/>
      <c r="C90" s="8"/>
      <c r="D90" s="8"/>
      <c r="E90" s="8"/>
      <c r="F90" s="8"/>
      <c r="G90" s="8"/>
      <c r="H90" s="8"/>
    </row>
    <row r="91" spans="1:8" x14ac:dyDescent="0.2">
      <c r="A91" s="8"/>
      <c r="B91" s="8"/>
      <c r="C91" s="8"/>
      <c r="D91" s="8"/>
      <c r="E91" s="8"/>
      <c r="F91" s="8"/>
      <c r="G91" s="8"/>
      <c r="H91" s="8"/>
    </row>
    <row r="92" spans="1:8" x14ac:dyDescent="0.2">
      <c r="A92" s="8"/>
      <c r="B92" s="8"/>
      <c r="C92" s="8"/>
      <c r="D92" s="8"/>
      <c r="E92" s="8"/>
      <c r="F92" s="8"/>
      <c r="G92" s="8"/>
      <c r="H92" s="8"/>
    </row>
    <row r="93" spans="1:8" x14ac:dyDescent="0.2">
      <c r="A93" s="8"/>
      <c r="B93" s="8"/>
      <c r="C93" s="8"/>
      <c r="D93" s="8"/>
      <c r="E93" s="8"/>
      <c r="F93" s="8"/>
      <c r="G93" s="8"/>
      <c r="H93" s="8"/>
    </row>
    <row r="94" spans="1:8" x14ac:dyDescent="0.2">
      <c r="A94" s="8"/>
      <c r="B94" s="8"/>
      <c r="C94" s="8"/>
      <c r="D94" s="8"/>
      <c r="E94" s="8"/>
      <c r="F94" s="8"/>
      <c r="G94" s="8"/>
      <c r="H94" s="8"/>
    </row>
    <row r="95" spans="1:8" x14ac:dyDescent="0.2">
      <c r="A95" s="8"/>
      <c r="B95" s="8"/>
      <c r="C95" s="8"/>
      <c r="D95" s="8"/>
      <c r="E95" s="8"/>
      <c r="F95" s="8"/>
      <c r="G95" s="8"/>
      <c r="H95" s="8"/>
    </row>
    <row r="96" spans="1:8" x14ac:dyDescent="0.2">
      <c r="A96" s="8"/>
      <c r="B96" s="8"/>
      <c r="C96" s="8"/>
      <c r="D96" s="8"/>
      <c r="E96" s="8"/>
      <c r="F96" s="8"/>
      <c r="G96" s="8"/>
      <c r="H96" s="8"/>
    </row>
    <row r="97" spans="1:8" x14ac:dyDescent="0.2">
      <c r="A97" s="8"/>
      <c r="B97" s="8"/>
      <c r="C97" s="8"/>
      <c r="D97" s="8"/>
      <c r="E97" s="8"/>
      <c r="F97" s="8"/>
      <c r="G97" s="8"/>
      <c r="H97" s="8"/>
    </row>
    <row r="98" spans="1:8" x14ac:dyDescent="0.2">
      <c r="A98" s="8"/>
      <c r="B98" s="8"/>
      <c r="C98" s="8"/>
      <c r="D98" s="8"/>
      <c r="E98" s="8"/>
      <c r="F98" s="8"/>
      <c r="G98" s="8"/>
      <c r="H98" s="8"/>
    </row>
    <row r="99" spans="1:8" x14ac:dyDescent="0.2">
      <c r="A99" s="8"/>
      <c r="B99" s="8"/>
      <c r="C99" s="8"/>
      <c r="D99" s="8"/>
      <c r="E99" s="8"/>
      <c r="F99" s="8"/>
      <c r="G99" s="8"/>
      <c r="H99" s="8"/>
    </row>
    <row r="100" spans="1:8" x14ac:dyDescent="0.2">
      <c r="A100" s="8"/>
      <c r="B100" s="8"/>
      <c r="C100" s="8"/>
      <c r="D100" s="8"/>
      <c r="E100" s="8"/>
      <c r="F100" s="8"/>
      <c r="G100" s="8"/>
      <c r="H100" s="8"/>
    </row>
    <row r="101" spans="1:8" x14ac:dyDescent="0.2">
      <c r="A101" s="8"/>
      <c r="B101" s="8"/>
      <c r="C101" s="8"/>
      <c r="D101" s="8"/>
      <c r="E101" s="8"/>
      <c r="F101" s="8"/>
      <c r="G101" s="8"/>
      <c r="H101" s="8"/>
    </row>
    <row r="102" spans="1:8" x14ac:dyDescent="0.2">
      <c r="A102" s="8"/>
      <c r="B102" s="8"/>
      <c r="C102" s="8"/>
      <c r="D102" s="8"/>
      <c r="E102" s="8"/>
      <c r="F102" s="8"/>
      <c r="G102" s="8"/>
      <c r="H102" s="8"/>
    </row>
    <row r="103" spans="1:8" x14ac:dyDescent="0.2">
      <c r="A103" s="8"/>
      <c r="B103" s="8"/>
      <c r="C103" s="8"/>
      <c r="D103" s="8"/>
      <c r="E103" s="8"/>
      <c r="F103" s="8"/>
      <c r="G103" s="8"/>
      <c r="H103" s="8"/>
    </row>
    <row r="104" spans="1:8" x14ac:dyDescent="0.2">
      <c r="A104" s="8"/>
      <c r="B104" s="8"/>
      <c r="C104" s="8"/>
      <c r="D104" s="8"/>
      <c r="E104" s="8"/>
      <c r="F104" s="8"/>
      <c r="G104" s="8"/>
      <c r="H104" s="8"/>
    </row>
    <row r="105" spans="1:8" x14ac:dyDescent="0.2">
      <c r="A105" s="8"/>
      <c r="B105" s="8"/>
      <c r="C105" s="8"/>
      <c r="D105" s="8"/>
      <c r="E105" s="8"/>
      <c r="F105" s="8"/>
      <c r="G105" s="8"/>
      <c r="H105" s="8"/>
    </row>
    <row r="106" spans="1:8" x14ac:dyDescent="0.2">
      <c r="A106" s="8"/>
      <c r="B106" s="8"/>
      <c r="C106" s="8"/>
      <c r="D106" s="8"/>
      <c r="E106" s="8"/>
      <c r="F106" s="8"/>
      <c r="G106" s="8"/>
      <c r="H106" s="8"/>
    </row>
    <row r="107" spans="1:8" x14ac:dyDescent="0.2">
      <c r="A107" s="8"/>
      <c r="B107" s="8"/>
      <c r="C107" s="8"/>
      <c r="D107" s="8"/>
      <c r="E107" s="8"/>
      <c r="F107" s="8"/>
      <c r="G107" s="8"/>
      <c r="H107" s="8"/>
    </row>
    <row r="108" spans="1:8" x14ac:dyDescent="0.2">
      <c r="A108" s="8"/>
      <c r="B108" s="8"/>
      <c r="C108" s="8"/>
      <c r="D108" s="8"/>
      <c r="E108" s="8"/>
      <c r="F108" s="8"/>
      <c r="G108" s="8"/>
      <c r="H108" s="8"/>
    </row>
    <row r="109" spans="1:8" x14ac:dyDescent="0.2">
      <c r="A109" s="8"/>
      <c r="B109" s="8"/>
      <c r="C109" s="8"/>
      <c r="D109" s="8"/>
      <c r="E109" s="8"/>
      <c r="F109" s="8"/>
      <c r="G109" s="8"/>
      <c r="H109" s="8"/>
    </row>
    <row r="110" spans="1:8" x14ac:dyDescent="0.2">
      <c r="A110" s="8"/>
      <c r="B110" s="8"/>
      <c r="C110" s="8"/>
      <c r="D110" s="8"/>
      <c r="E110" s="8"/>
      <c r="F110" s="8"/>
      <c r="G110" s="8"/>
      <c r="H110" s="8"/>
    </row>
    <row r="111" spans="1:8" x14ac:dyDescent="0.2">
      <c r="A111" s="8"/>
      <c r="B111" s="8"/>
      <c r="C111" s="8"/>
      <c r="D111" s="8"/>
      <c r="E111" s="8"/>
      <c r="F111" s="8"/>
      <c r="G111" s="8"/>
      <c r="H111" s="8"/>
    </row>
    <row r="112" spans="1:8" x14ac:dyDescent="0.2">
      <c r="A112" s="8"/>
      <c r="B112" s="8"/>
      <c r="C112" s="8"/>
      <c r="D112" s="8"/>
      <c r="E112" s="8"/>
      <c r="F112" s="8"/>
      <c r="G112" s="8"/>
      <c r="H112" s="8"/>
    </row>
    <row r="113" spans="1:8" x14ac:dyDescent="0.2">
      <c r="A113" s="8"/>
      <c r="B113" s="8"/>
      <c r="C113" s="8"/>
      <c r="D113" s="8"/>
      <c r="E113" s="8"/>
      <c r="F113" s="8"/>
      <c r="G113" s="8"/>
      <c r="H113" s="8"/>
    </row>
    <row r="114" spans="1:8" x14ac:dyDescent="0.2">
      <c r="A114" s="8"/>
      <c r="B114" s="8"/>
      <c r="C114" s="8"/>
      <c r="D114" s="8"/>
      <c r="E114" s="8"/>
      <c r="F114" s="8"/>
      <c r="G114" s="8"/>
      <c r="H114" s="8"/>
    </row>
    <row r="115" spans="1:8" x14ac:dyDescent="0.2">
      <c r="A115" s="8"/>
      <c r="B115" s="8"/>
      <c r="C115" s="8"/>
      <c r="D115" s="8"/>
      <c r="E115" s="8"/>
      <c r="F115" s="8"/>
      <c r="G115" s="8"/>
      <c r="H115" s="8"/>
    </row>
    <row r="116" spans="1:8" x14ac:dyDescent="0.2">
      <c r="A116" s="8"/>
      <c r="B116" s="8"/>
      <c r="C116" s="8"/>
      <c r="D116" s="8"/>
      <c r="E116" s="8"/>
      <c r="F116" s="8"/>
      <c r="G116" s="8"/>
      <c r="H116" s="8"/>
    </row>
    <row r="117" spans="1:8" x14ac:dyDescent="0.2">
      <c r="A117" s="8"/>
      <c r="B117" s="8"/>
      <c r="C117" s="8"/>
      <c r="D117" s="8"/>
      <c r="E117" s="8"/>
      <c r="F117" s="8"/>
      <c r="G117" s="8"/>
      <c r="H117" s="8"/>
    </row>
    <row r="118" spans="1:8" x14ac:dyDescent="0.2">
      <c r="A118" s="8"/>
      <c r="B118" s="8"/>
      <c r="C118" s="8"/>
      <c r="D118" s="8"/>
      <c r="E118" s="8"/>
      <c r="F118" s="8"/>
      <c r="G118" s="8"/>
      <c r="H118" s="8"/>
    </row>
    <row r="119" spans="1:8" x14ac:dyDescent="0.2">
      <c r="A119" s="8"/>
      <c r="B119" s="8"/>
      <c r="C119" s="8"/>
      <c r="D119" s="8"/>
      <c r="E119" s="8"/>
      <c r="F119" s="8"/>
      <c r="G119" s="8"/>
      <c r="H119" s="8"/>
    </row>
    <row r="120" spans="1:8" x14ac:dyDescent="0.2">
      <c r="A120" s="8"/>
      <c r="B120" s="8"/>
      <c r="C120" s="8"/>
      <c r="D120" s="8"/>
      <c r="E120" s="8"/>
      <c r="F120" s="8"/>
      <c r="G120" s="8"/>
      <c r="H120" s="8"/>
    </row>
    <row r="121" spans="1:8" x14ac:dyDescent="0.2">
      <c r="A121" s="8"/>
      <c r="B121" s="8"/>
      <c r="C121" s="8"/>
      <c r="D121" s="8"/>
      <c r="E121" s="8"/>
      <c r="F121" s="8"/>
      <c r="G121" s="8"/>
      <c r="H121" s="8"/>
    </row>
    <row r="122" spans="1:8" x14ac:dyDescent="0.2">
      <c r="A122" s="8"/>
      <c r="B122" s="8"/>
      <c r="C122" s="8"/>
      <c r="D122" s="8"/>
      <c r="E122" s="8"/>
      <c r="F122" s="8"/>
      <c r="G122" s="8"/>
      <c r="H122" s="8"/>
    </row>
    <row r="123" spans="1:8" x14ac:dyDescent="0.2">
      <c r="A123" s="8"/>
      <c r="B123" s="8"/>
      <c r="C123" s="8"/>
      <c r="D123" s="8"/>
      <c r="E123" s="8"/>
      <c r="F123" s="8"/>
      <c r="G123" s="8"/>
      <c r="H123" s="8"/>
    </row>
    <row r="124" spans="1:8" x14ac:dyDescent="0.2">
      <c r="A124" s="8"/>
      <c r="B124" s="8"/>
      <c r="C124" s="8"/>
      <c r="D124" s="8"/>
      <c r="E124" s="8"/>
      <c r="F124" s="8"/>
      <c r="G124" s="8"/>
      <c r="H124" s="8"/>
    </row>
    <row r="125" spans="1:8" x14ac:dyDescent="0.2">
      <c r="A125" s="8"/>
      <c r="B125" s="8"/>
      <c r="C125" s="8"/>
      <c r="D125" s="8"/>
      <c r="E125" s="8"/>
      <c r="F125" s="8"/>
      <c r="G125" s="8"/>
      <c r="H125" s="8"/>
    </row>
    <row r="126" spans="1:8" x14ac:dyDescent="0.2">
      <c r="A126" s="8"/>
      <c r="B126" s="8"/>
      <c r="C126" s="8"/>
      <c r="D126" s="8"/>
      <c r="E126" s="8"/>
      <c r="F126" s="8"/>
      <c r="G126" s="8"/>
      <c r="H126" s="8"/>
    </row>
    <row r="127" spans="1:8" x14ac:dyDescent="0.2">
      <c r="A127" s="8"/>
      <c r="B127" s="8"/>
      <c r="C127" s="8"/>
      <c r="D127" s="8"/>
      <c r="E127" s="8"/>
      <c r="F127" s="8"/>
      <c r="G127" s="8"/>
      <c r="H127" s="8"/>
    </row>
    <row r="128" spans="1:8" x14ac:dyDescent="0.2">
      <c r="A128" s="8"/>
      <c r="B128" s="8"/>
      <c r="C128" s="8"/>
      <c r="D128" s="8"/>
      <c r="E128" s="8"/>
      <c r="F128" s="8"/>
      <c r="G128" s="8"/>
      <c r="H128" s="8"/>
    </row>
    <row r="129" spans="1:8" x14ac:dyDescent="0.2">
      <c r="A129" s="8"/>
      <c r="B129" s="8"/>
      <c r="C129" s="8"/>
      <c r="D129" s="8"/>
      <c r="E129" s="8"/>
      <c r="F129" s="8"/>
      <c r="G129" s="8"/>
      <c r="H129" s="8"/>
    </row>
    <row r="130" spans="1:8" x14ac:dyDescent="0.2">
      <c r="A130" s="8"/>
      <c r="B130" s="8"/>
      <c r="C130" s="8"/>
      <c r="D130" s="8"/>
      <c r="E130" s="8"/>
      <c r="F130" s="8"/>
      <c r="G130" s="8"/>
      <c r="H130" s="8"/>
    </row>
    <row r="131" spans="1:8" x14ac:dyDescent="0.2">
      <c r="A131" s="8"/>
      <c r="B131" s="8"/>
      <c r="C131" s="8"/>
      <c r="D131" s="8"/>
      <c r="E131" s="8"/>
      <c r="F131" s="8"/>
      <c r="G131" s="8"/>
      <c r="H131" s="8"/>
    </row>
    <row r="132" spans="1:8" x14ac:dyDescent="0.2">
      <c r="A132" s="8"/>
      <c r="B132" s="8"/>
      <c r="C132" s="8"/>
      <c r="D132" s="8"/>
      <c r="E132" s="8"/>
      <c r="F132" s="8"/>
      <c r="G132" s="8"/>
      <c r="H132" s="8"/>
    </row>
    <row r="133" spans="1:8" x14ac:dyDescent="0.2">
      <c r="A133" s="8"/>
      <c r="B133" s="8"/>
      <c r="C133" s="8"/>
      <c r="D133" s="8"/>
      <c r="E133" s="8"/>
      <c r="F133" s="8"/>
      <c r="G133" s="8"/>
      <c r="H133" s="8"/>
    </row>
    <row r="134" spans="1:8" x14ac:dyDescent="0.2">
      <c r="A134" s="8"/>
      <c r="B134" s="8"/>
      <c r="C134" s="8"/>
      <c r="D134" s="8"/>
      <c r="E134" s="8"/>
      <c r="F134" s="8"/>
      <c r="G134" s="8"/>
      <c r="H134" s="8"/>
    </row>
    <row r="135" spans="1:8" x14ac:dyDescent="0.2">
      <c r="A135" s="8"/>
      <c r="B135" s="8"/>
      <c r="C135" s="8"/>
      <c r="D135" s="8"/>
      <c r="E135" s="8"/>
      <c r="F135" s="8"/>
      <c r="G135" s="8"/>
      <c r="H135" s="8"/>
    </row>
    <row r="136" spans="1:8" x14ac:dyDescent="0.2">
      <c r="A136" s="8"/>
      <c r="B136" s="8"/>
      <c r="C136" s="8"/>
      <c r="D136" s="8"/>
      <c r="E136" s="8"/>
      <c r="F136" s="8"/>
      <c r="G136" s="8"/>
      <c r="H136" s="8"/>
    </row>
    <row r="137" spans="1:8" x14ac:dyDescent="0.2">
      <c r="A137" s="8"/>
      <c r="B137" s="8"/>
      <c r="C137" s="8"/>
      <c r="D137" s="8"/>
      <c r="E137" s="8"/>
      <c r="F137" s="8"/>
      <c r="G137" s="8"/>
      <c r="H137" s="8"/>
    </row>
    <row r="138" spans="1:8" x14ac:dyDescent="0.2">
      <c r="A138" s="8"/>
      <c r="B138" s="8"/>
      <c r="C138" s="8"/>
      <c r="D138" s="8"/>
      <c r="E138" s="8"/>
      <c r="F138" s="8"/>
      <c r="G138" s="8"/>
      <c r="H138" s="8"/>
    </row>
    <row r="139" spans="1:8" x14ac:dyDescent="0.2">
      <c r="A139" s="8"/>
      <c r="B139" s="8"/>
      <c r="C139" s="8"/>
      <c r="D139" s="8"/>
      <c r="E139" s="8"/>
      <c r="F139" s="8"/>
      <c r="G139" s="8"/>
      <c r="H139" s="8"/>
    </row>
    <row r="140" spans="1:8" x14ac:dyDescent="0.2">
      <c r="A140" s="8"/>
      <c r="B140" s="8"/>
      <c r="C140" s="8"/>
      <c r="D140" s="8"/>
      <c r="E140" s="8"/>
      <c r="F140" s="8"/>
      <c r="G140" s="8"/>
      <c r="H140" s="8"/>
    </row>
    <row r="141" spans="1:8" x14ac:dyDescent="0.2">
      <c r="A141" s="8"/>
      <c r="B141" s="8"/>
      <c r="C141" s="8"/>
      <c r="D141" s="8"/>
      <c r="E141" s="8"/>
      <c r="F141" s="8"/>
      <c r="G141" s="8"/>
      <c r="H141" s="8"/>
    </row>
    <row r="142" spans="1:8" x14ac:dyDescent="0.2">
      <c r="A142" s="8"/>
      <c r="B142" s="8"/>
      <c r="C142" s="8"/>
      <c r="D142" s="8"/>
      <c r="E142" s="8"/>
      <c r="F142" s="8"/>
      <c r="G142" s="8"/>
      <c r="H142" s="8"/>
    </row>
    <row r="143" spans="1:8" x14ac:dyDescent="0.2">
      <c r="A143" s="8"/>
      <c r="B143" s="8"/>
      <c r="C143" s="8"/>
      <c r="D143" s="8"/>
      <c r="E143" s="8"/>
      <c r="F143" s="8"/>
      <c r="G143" s="8"/>
      <c r="H143" s="8"/>
    </row>
    <row r="144" spans="1:8" x14ac:dyDescent="0.2">
      <c r="A144" s="8"/>
      <c r="B144" s="8"/>
      <c r="C144" s="8"/>
      <c r="D144" s="8"/>
      <c r="E144" s="8"/>
      <c r="F144" s="8"/>
      <c r="G144" s="8"/>
      <c r="H144" s="8"/>
    </row>
    <row r="145" spans="1:8" x14ac:dyDescent="0.2">
      <c r="A145" s="8"/>
      <c r="B145" s="8"/>
      <c r="C145" s="8"/>
      <c r="D145" s="8"/>
      <c r="E145" s="8"/>
      <c r="F145" s="8"/>
      <c r="G145" s="8"/>
      <c r="H145" s="8"/>
    </row>
    <row r="146" spans="1:8" x14ac:dyDescent="0.2">
      <c r="A146" s="8"/>
      <c r="B146" s="8"/>
      <c r="C146" s="8"/>
      <c r="D146" s="8"/>
      <c r="E146" s="8"/>
      <c r="F146" s="8"/>
      <c r="G146" s="8"/>
      <c r="H146" s="8"/>
    </row>
    <row r="147" spans="1:8" x14ac:dyDescent="0.2">
      <c r="A147" s="8"/>
      <c r="B147" s="8"/>
      <c r="C147" s="8"/>
      <c r="D147" s="8"/>
      <c r="E147" s="8"/>
      <c r="F147" s="8"/>
      <c r="G147" s="8"/>
      <c r="H147" s="8"/>
    </row>
    <row r="148" spans="1:8" x14ac:dyDescent="0.2">
      <c r="A148" s="8"/>
      <c r="B148" s="8"/>
      <c r="C148" s="8"/>
      <c r="D148" s="8"/>
      <c r="E148" s="8"/>
      <c r="F148" s="8"/>
      <c r="G148" s="8"/>
      <c r="H148" s="8"/>
    </row>
    <row r="149" spans="1:8" x14ac:dyDescent="0.2">
      <c r="A149" s="8"/>
      <c r="B149" s="8"/>
      <c r="C149" s="8"/>
      <c r="D149" s="8"/>
      <c r="E149" s="8"/>
      <c r="F149" s="8"/>
      <c r="G149" s="8"/>
      <c r="H149" s="8"/>
    </row>
    <row r="150" spans="1:8" x14ac:dyDescent="0.2">
      <c r="A150" s="8"/>
      <c r="B150" s="8"/>
      <c r="C150" s="8"/>
      <c r="D150" s="8"/>
      <c r="E150" s="8"/>
      <c r="F150" s="8"/>
      <c r="G150" s="8"/>
      <c r="H150" s="8"/>
    </row>
    <row r="151" spans="1:8" x14ac:dyDescent="0.2">
      <c r="A151" s="8"/>
      <c r="B151" s="8"/>
      <c r="C151" s="8"/>
      <c r="D151" s="8"/>
      <c r="E151" s="8"/>
      <c r="F151" s="8"/>
      <c r="G151" s="8"/>
      <c r="H151" s="8"/>
    </row>
    <row r="152" spans="1:8" x14ac:dyDescent="0.2">
      <c r="A152" s="8"/>
      <c r="B152" s="8"/>
      <c r="C152" s="8"/>
      <c r="D152" s="8"/>
      <c r="E152" s="8"/>
      <c r="F152" s="8"/>
      <c r="G152" s="8"/>
      <c r="H152" s="8"/>
    </row>
    <row r="153" spans="1:8" x14ac:dyDescent="0.2">
      <c r="A153" s="8"/>
      <c r="B153" s="8"/>
      <c r="C153" s="8"/>
      <c r="D153" s="8"/>
      <c r="E153" s="8"/>
      <c r="F153" s="8"/>
      <c r="G153" s="8"/>
      <c r="H153" s="8"/>
    </row>
    <row r="154" spans="1:8" x14ac:dyDescent="0.2">
      <c r="A154" s="8"/>
      <c r="B154" s="8"/>
      <c r="C154" s="8"/>
      <c r="D154" s="8"/>
      <c r="E154" s="8"/>
      <c r="F154" s="8"/>
      <c r="G154" s="8"/>
      <c r="H154" s="8"/>
    </row>
    <row r="155" spans="1:8" x14ac:dyDescent="0.2">
      <c r="A155" s="8"/>
      <c r="B155" s="8"/>
      <c r="C155" s="8"/>
      <c r="D155" s="8"/>
      <c r="E155" s="8"/>
      <c r="F155" s="8"/>
      <c r="G155" s="8"/>
      <c r="H155" s="8"/>
    </row>
    <row r="156" spans="1:8" x14ac:dyDescent="0.2">
      <c r="A156" s="8"/>
      <c r="B156" s="8"/>
      <c r="C156" s="8"/>
      <c r="D156" s="8"/>
      <c r="E156" s="8"/>
      <c r="F156" s="8"/>
      <c r="G156" s="8"/>
      <c r="H156" s="8"/>
    </row>
    <row r="157" spans="1:8" x14ac:dyDescent="0.2">
      <c r="A157" s="8"/>
      <c r="B157" s="8"/>
      <c r="C157" s="8"/>
      <c r="D157" s="8"/>
      <c r="E157" s="8"/>
      <c r="F157" s="8"/>
      <c r="G157" s="8"/>
      <c r="H157" s="8"/>
    </row>
    <row r="158" spans="1:8" x14ac:dyDescent="0.2">
      <c r="A158" s="8"/>
      <c r="B158" s="8"/>
      <c r="C158" s="8"/>
      <c r="D158" s="8"/>
      <c r="E158" s="8"/>
      <c r="F158" s="8"/>
      <c r="G158" s="8"/>
      <c r="H158" s="8"/>
    </row>
    <row r="159" spans="1:8" x14ac:dyDescent="0.2">
      <c r="A159" s="8"/>
      <c r="B159" s="8"/>
      <c r="C159" s="8"/>
      <c r="D159" s="8"/>
      <c r="E159" s="8"/>
      <c r="F159" s="8"/>
      <c r="G159" s="8"/>
      <c r="H159" s="8"/>
    </row>
    <row r="160" spans="1:8" x14ac:dyDescent="0.2">
      <c r="A160" s="8"/>
      <c r="B160" s="8"/>
      <c r="C160" s="8"/>
      <c r="D160" s="8"/>
      <c r="E160" s="8"/>
      <c r="F160" s="8"/>
      <c r="G160" s="8"/>
      <c r="H160" s="8"/>
    </row>
    <row r="161" spans="1:8" x14ac:dyDescent="0.2">
      <c r="A161" s="8"/>
      <c r="B161" s="8"/>
      <c r="C161" s="8"/>
      <c r="D161" s="8"/>
      <c r="E161" s="8"/>
      <c r="F161" s="8"/>
      <c r="G161" s="8"/>
      <c r="H161" s="8"/>
    </row>
    <row r="162" spans="1:8" x14ac:dyDescent="0.2">
      <c r="A162" s="8"/>
      <c r="B162" s="8"/>
      <c r="C162" s="8"/>
      <c r="D162" s="8"/>
      <c r="E162" s="8"/>
      <c r="F162" s="8"/>
      <c r="G162" s="8"/>
      <c r="H162" s="8"/>
    </row>
    <row r="163" spans="1:8" x14ac:dyDescent="0.2">
      <c r="A163" s="8"/>
      <c r="B163" s="8"/>
      <c r="C163" s="8"/>
      <c r="D163" s="8"/>
      <c r="E163" s="8"/>
      <c r="F163" s="8"/>
      <c r="G163" s="8"/>
      <c r="H163" s="8"/>
    </row>
    <row r="164" spans="1:8" x14ac:dyDescent="0.2">
      <c r="A164" s="8"/>
      <c r="B164" s="8"/>
      <c r="C164" s="8"/>
      <c r="D164" s="8"/>
      <c r="E164" s="8"/>
      <c r="F164" s="8"/>
      <c r="G164" s="8"/>
      <c r="H164" s="8"/>
    </row>
    <row r="165" spans="1:8" x14ac:dyDescent="0.2">
      <c r="A165" s="8"/>
      <c r="B165" s="8"/>
      <c r="C165" s="8"/>
      <c r="D165" s="8"/>
      <c r="E165" s="8"/>
      <c r="F165" s="8"/>
      <c r="G165" s="8"/>
      <c r="H165" s="8"/>
    </row>
    <row r="166" spans="1:8" x14ac:dyDescent="0.2">
      <c r="A166" s="8"/>
      <c r="B166" s="8"/>
      <c r="C166" s="8"/>
      <c r="D166" s="8"/>
      <c r="E166" s="8"/>
      <c r="F166" s="8"/>
      <c r="G166" s="8"/>
      <c r="H166" s="8"/>
    </row>
    <row r="167" spans="1:8" x14ac:dyDescent="0.2">
      <c r="A167" s="8"/>
      <c r="B167" s="8"/>
      <c r="C167" s="8"/>
      <c r="D167" s="8"/>
      <c r="E167" s="8"/>
      <c r="F167" s="8"/>
      <c r="G167" s="8"/>
      <c r="H167" s="8"/>
    </row>
    <row r="168" spans="1:8" x14ac:dyDescent="0.2">
      <c r="A168" s="8"/>
      <c r="B168" s="8"/>
      <c r="C168" s="8"/>
      <c r="D168" s="8"/>
      <c r="E168" s="8"/>
      <c r="F168" s="8"/>
      <c r="G168" s="8"/>
      <c r="H168" s="8"/>
    </row>
    <row r="169" spans="1:8" x14ac:dyDescent="0.2">
      <c r="A169" s="8"/>
      <c r="B169" s="8"/>
      <c r="C169" s="8"/>
      <c r="D169" s="8"/>
      <c r="E169" s="8"/>
      <c r="F169" s="8"/>
      <c r="G169" s="8"/>
      <c r="H169" s="8"/>
    </row>
    <row r="170" spans="1:8" x14ac:dyDescent="0.2">
      <c r="A170" s="8"/>
      <c r="B170" s="8"/>
      <c r="C170" s="8"/>
      <c r="D170" s="8"/>
      <c r="E170" s="8"/>
      <c r="F170" s="8"/>
      <c r="G170" s="8"/>
      <c r="H170" s="8"/>
    </row>
    <row r="171" spans="1:8" x14ac:dyDescent="0.2">
      <c r="A171" s="8"/>
      <c r="B171" s="8"/>
      <c r="C171" s="8"/>
      <c r="D171" s="8"/>
      <c r="E171" s="8"/>
      <c r="F171" s="8"/>
      <c r="G171" s="8"/>
      <c r="H171" s="8"/>
    </row>
    <row r="172" spans="1:8" x14ac:dyDescent="0.2">
      <c r="A172" s="8"/>
      <c r="B172" s="8"/>
      <c r="C172" s="8"/>
      <c r="D172" s="8"/>
      <c r="E172" s="8"/>
      <c r="F172" s="8"/>
      <c r="G172" s="8"/>
      <c r="H172" s="8"/>
    </row>
    <row r="173" spans="1:8" x14ac:dyDescent="0.2">
      <c r="A173" s="8"/>
      <c r="B173" s="8"/>
      <c r="C173" s="8"/>
      <c r="D173" s="8"/>
      <c r="E173" s="8"/>
      <c r="F173" s="8"/>
      <c r="G173" s="8"/>
      <c r="H173" s="8"/>
    </row>
    <row r="174" spans="1:8" x14ac:dyDescent="0.2">
      <c r="A174" s="8"/>
      <c r="B174" s="8"/>
      <c r="C174" s="8"/>
      <c r="D174" s="8"/>
      <c r="E174" s="8"/>
      <c r="F174" s="8"/>
      <c r="G174" s="8"/>
      <c r="H174" s="8"/>
    </row>
    <row r="175" spans="1:8" x14ac:dyDescent="0.2">
      <c r="A175" s="8"/>
      <c r="B175" s="8"/>
      <c r="C175" s="8"/>
      <c r="D175" s="8"/>
      <c r="E175" s="8"/>
      <c r="F175" s="8"/>
      <c r="G175" s="8"/>
      <c r="H175" s="8"/>
    </row>
    <row r="176" spans="1:8" x14ac:dyDescent="0.2">
      <c r="A176" s="8"/>
      <c r="B176" s="8"/>
      <c r="C176" s="8"/>
      <c r="D176" s="8"/>
      <c r="E176" s="8"/>
      <c r="F176" s="8"/>
      <c r="G176" s="8"/>
      <c r="H176" s="8"/>
    </row>
    <row r="177" spans="1:8" x14ac:dyDescent="0.2">
      <c r="A177" s="8"/>
      <c r="B177" s="8"/>
      <c r="C177" s="8"/>
      <c r="D177" s="8"/>
      <c r="E177" s="8"/>
      <c r="F177" s="8"/>
      <c r="G177" s="8"/>
      <c r="H177" s="8"/>
    </row>
    <row r="178" spans="1:8" x14ac:dyDescent="0.2">
      <c r="A178" s="8"/>
      <c r="B178" s="8"/>
      <c r="C178" s="8"/>
      <c r="D178" s="8"/>
      <c r="E178" s="8"/>
      <c r="F178" s="8"/>
      <c r="G178" s="8"/>
      <c r="H178" s="8"/>
    </row>
    <row r="179" spans="1:8" x14ac:dyDescent="0.2">
      <c r="A179" s="8"/>
      <c r="B179" s="8"/>
      <c r="C179" s="8"/>
      <c r="D179" s="8"/>
      <c r="E179" s="8"/>
      <c r="F179" s="8"/>
      <c r="G179" s="8"/>
      <c r="H179" s="8"/>
    </row>
    <row r="180" spans="1:8" x14ac:dyDescent="0.2">
      <c r="A180" s="8"/>
      <c r="B180" s="8"/>
      <c r="C180" s="8"/>
      <c r="D180" s="8"/>
      <c r="E180" s="8"/>
      <c r="F180" s="8"/>
      <c r="G180" s="8"/>
      <c r="H180" s="8"/>
    </row>
    <row r="181" spans="1:8" x14ac:dyDescent="0.2">
      <c r="A181" s="8"/>
      <c r="B181" s="8"/>
      <c r="C181" s="8"/>
      <c r="D181" s="8"/>
      <c r="E181" s="8"/>
      <c r="F181" s="8"/>
      <c r="G181" s="8"/>
      <c r="H181" s="8"/>
    </row>
    <row r="182" spans="1:8" x14ac:dyDescent="0.2">
      <c r="A182" s="8"/>
      <c r="B182" s="8"/>
      <c r="C182" s="8"/>
      <c r="D182" s="8"/>
      <c r="E182" s="8"/>
      <c r="F182" s="8"/>
      <c r="G182" s="8"/>
      <c r="H182" s="8"/>
    </row>
    <row r="183" spans="1:8" x14ac:dyDescent="0.2">
      <c r="A183" s="8"/>
      <c r="B183" s="8"/>
      <c r="C183" s="8"/>
      <c r="D183" s="8"/>
      <c r="E183" s="8"/>
      <c r="F183" s="8"/>
      <c r="G183" s="8"/>
      <c r="H183" s="8"/>
    </row>
    <row r="184" spans="1:8" x14ac:dyDescent="0.2">
      <c r="A184" s="8"/>
      <c r="B184" s="8"/>
      <c r="C184" s="8"/>
      <c r="D184" s="8"/>
      <c r="E184" s="8"/>
      <c r="F184" s="8"/>
      <c r="G184" s="8"/>
      <c r="H184" s="8"/>
    </row>
    <row r="185" spans="1:8" x14ac:dyDescent="0.2">
      <c r="A185" s="8"/>
      <c r="B185" s="8"/>
      <c r="C185" s="8"/>
      <c r="D185" s="8"/>
      <c r="E185" s="8"/>
      <c r="F185" s="8"/>
      <c r="G185" s="8"/>
      <c r="H185" s="8"/>
    </row>
    <row r="186" spans="1:8" x14ac:dyDescent="0.2">
      <c r="A186" s="8"/>
      <c r="B186" s="8"/>
      <c r="C186" s="8"/>
      <c r="D186" s="8"/>
      <c r="E186" s="8"/>
      <c r="F186" s="8"/>
      <c r="G186" s="8"/>
      <c r="H186" s="8"/>
    </row>
    <row r="187" spans="1:8" x14ac:dyDescent="0.2">
      <c r="A187" s="8"/>
      <c r="B187" s="8"/>
      <c r="C187" s="8"/>
      <c r="D187" s="8"/>
      <c r="E187" s="8"/>
      <c r="F187" s="8"/>
      <c r="G187" s="8"/>
      <c r="H187" s="8"/>
    </row>
    <row r="188" spans="1:8" x14ac:dyDescent="0.2">
      <c r="A188" s="8"/>
      <c r="B188" s="8"/>
      <c r="C188" s="8"/>
      <c r="D188" s="8"/>
      <c r="E188" s="8"/>
      <c r="F188" s="8"/>
      <c r="G188" s="8"/>
      <c r="H188" s="8"/>
    </row>
    <row r="189" spans="1:8" x14ac:dyDescent="0.2">
      <c r="A189" s="8"/>
      <c r="B189" s="8"/>
      <c r="C189" s="8"/>
      <c r="D189" s="8"/>
      <c r="E189" s="8"/>
      <c r="F189" s="8"/>
      <c r="G189" s="8"/>
      <c r="H189" s="8"/>
    </row>
    <row r="190" spans="1:8" x14ac:dyDescent="0.2">
      <c r="A190" s="8"/>
      <c r="B190" s="8"/>
      <c r="C190" s="8"/>
      <c r="D190" s="8"/>
      <c r="E190" s="8"/>
      <c r="F190" s="8"/>
      <c r="G190" s="8"/>
      <c r="H190" s="8"/>
    </row>
    <row r="191" spans="1:8" x14ac:dyDescent="0.2">
      <c r="A191" s="8"/>
      <c r="B191" s="8"/>
      <c r="C191" s="8"/>
      <c r="D191" s="8"/>
      <c r="E191" s="8"/>
      <c r="F191" s="8"/>
      <c r="G191" s="8"/>
      <c r="H191" s="8"/>
    </row>
    <row r="192" spans="1:8" x14ac:dyDescent="0.2">
      <c r="A192" s="8"/>
      <c r="B192" s="8"/>
      <c r="C192" s="8"/>
      <c r="D192" s="8"/>
      <c r="E192" s="8"/>
      <c r="F192" s="8"/>
      <c r="G192" s="8"/>
      <c r="H192" s="8"/>
    </row>
    <row r="193" spans="1:8" x14ac:dyDescent="0.2">
      <c r="A193" s="8"/>
      <c r="B193" s="8"/>
      <c r="C193" s="8"/>
      <c r="D193" s="8"/>
      <c r="E193" s="8"/>
      <c r="F193" s="8"/>
      <c r="G193" s="8"/>
      <c r="H193" s="8"/>
    </row>
    <row r="194" spans="1:8" x14ac:dyDescent="0.2">
      <c r="A194" s="8"/>
      <c r="B194" s="8"/>
      <c r="C194" s="8"/>
      <c r="D194" s="8"/>
      <c r="E194" s="8"/>
      <c r="F194" s="8"/>
      <c r="G194" s="8"/>
      <c r="H194" s="8"/>
    </row>
    <row r="195" spans="1:8" x14ac:dyDescent="0.2">
      <c r="A195" s="8"/>
      <c r="B195" s="8"/>
      <c r="C195" s="8"/>
      <c r="D195" s="8"/>
      <c r="E195" s="8"/>
      <c r="F195" s="8"/>
      <c r="G195" s="8"/>
      <c r="H195" s="8"/>
    </row>
    <row r="196" spans="1:8" x14ac:dyDescent="0.2">
      <c r="A196" s="8"/>
      <c r="B196" s="8"/>
      <c r="C196" s="8"/>
      <c r="D196" s="8"/>
      <c r="E196" s="8"/>
      <c r="F196" s="8"/>
      <c r="G196" s="8"/>
      <c r="H196" s="8"/>
    </row>
    <row r="197" spans="1:8" x14ac:dyDescent="0.2">
      <c r="A197" s="8"/>
      <c r="B197" s="8"/>
      <c r="C197" s="8"/>
      <c r="D197" s="8"/>
      <c r="E197" s="8"/>
      <c r="F197" s="8"/>
      <c r="G197" s="8"/>
      <c r="H197" s="8"/>
    </row>
    <row r="198" spans="1:8" x14ac:dyDescent="0.2">
      <c r="A198" s="8"/>
      <c r="B198" s="8"/>
      <c r="C198" s="8"/>
      <c r="D198" s="8"/>
      <c r="E198" s="8"/>
      <c r="F198" s="8"/>
      <c r="G198" s="8"/>
      <c r="H198" s="8"/>
    </row>
    <row r="199" spans="1:8" x14ac:dyDescent="0.2">
      <c r="A199" s="8"/>
      <c r="B199" s="8"/>
      <c r="C199" s="8"/>
      <c r="D199" s="8"/>
      <c r="E199" s="8"/>
      <c r="F199" s="8"/>
      <c r="G199" s="8"/>
      <c r="H199" s="8"/>
    </row>
    <row r="200" spans="1:8" x14ac:dyDescent="0.2">
      <c r="A200" s="8"/>
      <c r="B200" s="8"/>
      <c r="C200" s="8"/>
      <c r="D200" s="8"/>
      <c r="E200" s="8"/>
      <c r="F200" s="8"/>
      <c r="G200" s="8"/>
      <c r="H200" s="8"/>
    </row>
    <row r="201" spans="1:8" x14ac:dyDescent="0.2">
      <c r="A201" s="8"/>
      <c r="B201" s="8"/>
      <c r="C201" s="8"/>
      <c r="D201" s="8"/>
      <c r="E201" s="8"/>
      <c r="F201" s="8"/>
      <c r="G201" s="8"/>
      <c r="H201" s="8"/>
    </row>
    <row r="202" spans="1:8" x14ac:dyDescent="0.2">
      <c r="A202" s="8"/>
      <c r="B202" s="8"/>
      <c r="C202" s="8"/>
      <c r="D202" s="8"/>
      <c r="E202" s="8"/>
      <c r="F202" s="8"/>
      <c r="G202" s="8"/>
      <c r="H202" s="8"/>
    </row>
    <row r="203" spans="1:8" x14ac:dyDescent="0.2">
      <c r="A203" s="8"/>
      <c r="B203" s="8"/>
      <c r="C203" s="8"/>
      <c r="D203" s="8"/>
      <c r="E203" s="8"/>
      <c r="F203" s="8"/>
      <c r="G203" s="8"/>
      <c r="H203" s="8"/>
    </row>
    <row r="204" spans="1:8" x14ac:dyDescent="0.2">
      <c r="A204" s="8"/>
      <c r="B204" s="8"/>
      <c r="C204" s="8"/>
      <c r="D204" s="8"/>
      <c r="E204" s="8"/>
      <c r="F204" s="8"/>
      <c r="G204" s="8"/>
      <c r="H204" s="8"/>
    </row>
    <row r="205" spans="1:8" x14ac:dyDescent="0.2">
      <c r="A205" s="8"/>
      <c r="B205" s="8"/>
      <c r="C205" s="8"/>
      <c r="D205" s="8"/>
      <c r="E205" s="8"/>
      <c r="F205" s="8"/>
      <c r="G205" s="8"/>
      <c r="H205" s="8"/>
    </row>
    <row r="206" spans="1:8" x14ac:dyDescent="0.2">
      <c r="A206" s="8"/>
      <c r="B206" s="8"/>
      <c r="C206" s="8"/>
      <c r="D206" s="8"/>
      <c r="E206" s="8"/>
      <c r="F206" s="8"/>
      <c r="G206" s="8"/>
      <c r="H206" s="8"/>
    </row>
    <row r="207" spans="1:8" x14ac:dyDescent="0.2">
      <c r="A207" s="8"/>
      <c r="B207" s="8"/>
      <c r="C207" s="8"/>
      <c r="D207" s="8"/>
      <c r="E207" s="8"/>
      <c r="F207" s="8"/>
      <c r="G207" s="8"/>
      <c r="H207" s="8"/>
    </row>
    <row r="208" spans="1:8" x14ac:dyDescent="0.2">
      <c r="A208" s="8"/>
      <c r="B208" s="8"/>
      <c r="C208" s="8"/>
      <c r="D208" s="8"/>
      <c r="E208" s="8"/>
      <c r="F208" s="8"/>
      <c r="G208" s="8"/>
      <c r="H208" s="8"/>
    </row>
    <row r="209" spans="1:8" x14ac:dyDescent="0.2">
      <c r="A209" s="8"/>
      <c r="B209" s="8"/>
      <c r="C209" s="8"/>
      <c r="D209" s="8"/>
      <c r="E209" s="8"/>
      <c r="F209" s="8"/>
      <c r="G209" s="8"/>
      <c r="H209" s="8"/>
    </row>
    <row r="210" spans="1:8" x14ac:dyDescent="0.2">
      <c r="A210" s="8"/>
      <c r="B210" s="8"/>
      <c r="C210" s="8"/>
      <c r="D210" s="8"/>
      <c r="E210" s="8"/>
      <c r="F210" s="8"/>
      <c r="G210" s="8"/>
      <c r="H210" s="8"/>
    </row>
    <row r="211" spans="1:8" x14ac:dyDescent="0.2">
      <c r="A211" s="8"/>
      <c r="B211" s="8"/>
      <c r="C211" s="8"/>
      <c r="D211" s="8"/>
      <c r="E211" s="8"/>
      <c r="F211" s="8"/>
      <c r="G211" s="8"/>
      <c r="H211" s="8"/>
    </row>
    <row r="212" spans="1:8" x14ac:dyDescent="0.2">
      <c r="A212" s="8"/>
      <c r="B212" s="8"/>
      <c r="C212" s="8"/>
      <c r="D212" s="8"/>
      <c r="E212" s="8"/>
      <c r="F212" s="8"/>
      <c r="G212" s="8"/>
      <c r="H212" s="8"/>
    </row>
    <row r="213" spans="1:8" x14ac:dyDescent="0.2">
      <c r="A213" s="8"/>
      <c r="B213" s="8"/>
      <c r="C213" s="8"/>
      <c r="D213" s="8"/>
      <c r="E213" s="8"/>
      <c r="F213" s="8"/>
      <c r="G213" s="8"/>
      <c r="H213" s="8"/>
    </row>
    <row r="214" spans="1:8" x14ac:dyDescent="0.2">
      <c r="A214" s="8"/>
      <c r="B214" s="8"/>
      <c r="C214" s="8"/>
      <c r="D214" s="8"/>
      <c r="E214" s="8"/>
      <c r="F214" s="8"/>
      <c r="G214" s="8"/>
      <c r="H214" s="8"/>
    </row>
    <row r="215" spans="1:8" x14ac:dyDescent="0.2">
      <c r="A215" s="8"/>
      <c r="B215" s="8"/>
      <c r="C215" s="8"/>
      <c r="D215" s="8"/>
      <c r="E215" s="8"/>
      <c r="F215" s="8"/>
      <c r="G215" s="8"/>
      <c r="H215" s="8"/>
    </row>
    <row r="216" spans="1:8" x14ac:dyDescent="0.2">
      <c r="A216" s="8"/>
      <c r="B216" s="8"/>
      <c r="C216" s="8"/>
      <c r="D216" s="8"/>
      <c r="E216" s="8"/>
      <c r="F216" s="8"/>
      <c r="G216" s="8"/>
      <c r="H216" s="8"/>
    </row>
    <row r="217" spans="1:8" x14ac:dyDescent="0.2">
      <c r="A217" s="8"/>
      <c r="B217" s="8"/>
      <c r="C217" s="8"/>
      <c r="D217" s="8"/>
      <c r="E217" s="8"/>
      <c r="F217" s="8"/>
      <c r="G217" s="8"/>
      <c r="H217" s="8"/>
    </row>
    <row r="218" spans="1:8" x14ac:dyDescent="0.2">
      <c r="A218" s="8"/>
      <c r="B218" s="8"/>
      <c r="C218" s="8"/>
      <c r="D218" s="8"/>
      <c r="E218" s="8"/>
      <c r="F218" s="8"/>
      <c r="G218" s="8"/>
      <c r="H218" s="8"/>
    </row>
    <row r="219" spans="1:8" x14ac:dyDescent="0.2">
      <c r="A219" s="8"/>
      <c r="B219" s="8"/>
      <c r="C219" s="8"/>
      <c r="D219" s="8"/>
      <c r="E219" s="8"/>
      <c r="F219" s="8"/>
      <c r="G219" s="8"/>
      <c r="H219" s="8"/>
    </row>
    <row r="220" spans="1:8" x14ac:dyDescent="0.2">
      <c r="A220" s="8"/>
      <c r="B220" s="8"/>
      <c r="C220" s="8"/>
      <c r="D220" s="8"/>
      <c r="E220" s="8"/>
      <c r="F220" s="8"/>
      <c r="G220" s="8"/>
      <c r="H220" s="8"/>
    </row>
    <row r="221" spans="1:8" x14ac:dyDescent="0.2">
      <c r="A221" s="8"/>
      <c r="B221" s="8"/>
      <c r="C221" s="8"/>
      <c r="D221" s="8"/>
      <c r="E221" s="8"/>
      <c r="F221" s="8"/>
      <c r="G221" s="8"/>
      <c r="H221" s="8"/>
    </row>
    <row r="222" spans="1:8" x14ac:dyDescent="0.2">
      <c r="A222" s="8"/>
      <c r="B222" s="8"/>
      <c r="C222" s="8"/>
      <c r="D222" s="8"/>
      <c r="E222" s="8"/>
      <c r="F222" s="8"/>
      <c r="G222" s="8"/>
      <c r="H222" s="8"/>
    </row>
    <row r="223" spans="1:8" x14ac:dyDescent="0.2">
      <c r="A223" s="8"/>
      <c r="B223" s="8"/>
      <c r="C223" s="8"/>
      <c r="D223" s="8"/>
      <c r="E223" s="8"/>
      <c r="F223" s="8"/>
      <c r="G223" s="8"/>
      <c r="H223" s="8"/>
    </row>
    <row r="224" spans="1:8" x14ac:dyDescent="0.2">
      <c r="A224" s="8"/>
      <c r="B224" s="8"/>
      <c r="C224" s="8"/>
      <c r="D224" s="8"/>
      <c r="E224" s="8"/>
      <c r="F224" s="8"/>
      <c r="G224" s="8"/>
      <c r="H224" s="8"/>
    </row>
    <row r="225" spans="1:8" x14ac:dyDescent="0.2">
      <c r="A225" s="8"/>
      <c r="B225" s="8"/>
      <c r="C225" s="8"/>
      <c r="D225" s="8"/>
      <c r="E225" s="8"/>
      <c r="F225" s="8"/>
      <c r="G225" s="8"/>
      <c r="H225" s="8"/>
    </row>
    <row r="226" spans="1:8" x14ac:dyDescent="0.2">
      <c r="A226" s="8"/>
      <c r="B226" s="8"/>
      <c r="C226" s="8"/>
      <c r="D226" s="8"/>
      <c r="E226" s="8"/>
      <c r="F226" s="8"/>
      <c r="G226" s="8"/>
      <c r="H226" s="8"/>
    </row>
    <row r="227" spans="1:8" x14ac:dyDescent="0.2">
      <c r="A227" s="8"/>
      <c r="B227" s="8"/>
      <c r="C227" s="8"/>
      <c r="D227" s="8"/>
      <c r="E227" s="8"/>
      <c r="F227" s="8"/>
      <c r="G227" s="8"/>
      <c r="H227" s="8"/>
    </row>
    <row r="228" spans="1:8" x14ac:dyDescent="0.2">
      <c r="A228" s="8"/>
      <c r="B228" s="8"/>
      <c r="C228" s="8"/>
      <c r="D228" s="8"/>
      <c r="E228" s="8"/>
      <c r="F228" s="8"/>
      <c r="G228" s="8"/>
      <c r="H228" s="8"/>
    </row>
    <row r="229" spans="1:8" x14ac:dyDescent="0.2">
      <c r="A229" s="8"/>
      <c r="B229" s="8"/>
      <c r="C229" s="8"/>
      <c r="D229" s="8"/>
      <c r="E229" s="8"/>
      <c r="F229" s="8"/>
      <c r="G229" s="8"/>
      <c r="H229" s="8"/>
    </row>
    <row r="230" spans="1:8" x14ac:dyDescent="0.2">
      <c r="A230" s="8"/>
      <c r="B230" s="8"/>
      <c r="C230" s="8"/>
      <c r="D230" s="8"/>
      <c r="E230" s="8"/>
      <c r="F230" s="8"/>
      <c r="G230" s="8"/>
      <c r="H230" s="8"/>
    </row>
    <row r="231" spans="1:8" x14ac:dyDescent="0.2">
      <c r="A231" s="8"/>
      <c r="B231" s="8"/>
      <c r="C231" s="8"/>
      <c r="D231" s="8"/>
      <c r="E231" s="8"/>
      <c r="F231" s="8"/>
      <c r="G231" s="8"/>
      <c r="H231" s="8"/>
    </row>
    <row r="232" spans="1:8" x14ac:dyDescent="0.2">
      <c r="A232" s="8"/>
      <c r="B232" s="8"/>
      <c r="C232" s="8"/>
      <c r="D232" s="8"/>
      <c r="E232" s="8"/>
      <c r="F232" s="8"/>
      <c r="G232" s="8"/>
      <c r="H232" s="8"/>
    </row>
    <row r="233" spans="1:8" x14ac:dyDescent="0.2">
      <c r="A233" s="8"/>
      <c r="B233" s="8"/>
      <c r="C233" s="8"/>
      <c r="D233" s="8"/>
      <c r="E233" s="8"/>
      <c r="F233" s="8"/>
      <c r="G233" s="8"/>
      <c r="H233" s="8"/>
    </row>
    <row r="234" spans="1:8" x14ac:dyDescent="0.2">
      <c r="A234" s="8"/>
      <c r="B234" s="8"/>
      <c r="C234" s="8"/>
      <c r="D234" s="8"/>
      <c r="E234" s="8"/>
      <c r="F234" s="8"/>
      <c r="G234" s="8"/>
      <c r="H234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A9" sqref="A9:IV9"/>
    </sheetView>
  </sheetViews>
  <sheetFormatPr baseColWidth="10" defaultRowHeight="12.75" x14ac:dyDescent="0.2"/>
  <cols>
    <col min="1" max="1" width="48.1406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ht="15" x14ac:dyDescent="0.25">
      <c r="A4" s="1" t="s">
        <v>62</v>
      </c>
      <c r="B4" s="3"/>
      <c r="C4" s="3"/>
      <c r="D4" s="3"/>
      <c r="E4" s="3"/>
      <c r="F4" s="3"/>
      <c r="G4" s="3"/>
    </row>
    <row r="5" spans="1:7" ht="15" x14ac:dyDescent="0.25">
      <c r="A5" s="2"/>
      <c r="B5" s="3"/>
      <c r="C5" s="3"/>
      <c r="D5" s="3"/>
      <c r="E5" s="3"/>
      <c r="F5" s="3"/>
      <c r="G5" s="3"/>
    </row>
    <row r="6" spans="1:7" ht="36" x14ac:dyDescent="0.2">
      <c r="A6" s="4"/>
      <c r="B6" s="10" t="s">
        <v>49</v>
      </c>
      <c r="C6" s="10" t="s">
        <v>50</v>
      </c>
      <c r="D6" s="10" t="s">
        <v>58</v>
      </c>
      <c r="E6" s="10" t="s">
        <v>51</v>
      </c>
      <c r="F6" s="41" t="s">
        <v>61</v>
      </c>
      <c r="G6" s="10" t="s">
        <v>43</v>
      </c>
    </row>
    <row r="7" spans="1:7" ht="14.25" x14ac:dyDescent="0.2">
      <c r="A7" s="4"/>
      <c r="B7" s="10"/>
      <c r="C7" s="10"/>
      <c r="D7" s="10"/>
      <c r="E7" s="10"/>
      <c r="F7" s="41"/>
      <c r="G7" s="10"/>
    </row>
    <row r="8" spans="1:7" x14ac:dyDescent="0.2">
      <c r="A8" s="14" t="s">
        <v>3</v>
      </c>
      <c r="B8" s="15">
        <v>3272</v>
      </c>
      <c r="C8" s="15">
        <v>11305</v>
      </c>
      <c r="D8" s="15">
        <v>1603</v>
      </c>
      <c r="E8" s="15">
        <v>2155</v>
      </c>
      <c r="F8" s="15">
        <v>1670</v>
      </c>
      <c r="G8" s="15">
        <v>1794</v>
      </c>
    </row>
    <row r="9" spans="1:7" x14ac:dyDescent="0.2">
      <c r="A9" s="14"/>
      <c r="B9" s="15"/>
      <c r="C9" s="15"/>
      <c r="D9" s="15"/>
      <c r="E9" s="15"/>
      <c r="F9" s="15"/>
      <c r="G9" s="15"/>
    </row>
    <row r="10" spans="1:7" x14ac:dyDescent="0.2">
      <c r="A10" s="17" t="s">
        <v>4</v>
      </c>
      <c r="B10" s="15"/>
      <c r="C10" s="15"/>
      <c r="D10" s="15"/>
      <c r="E10" s="15"/>
      <c r="F10" s="15"/>
      <c r="G10" s="15"/>
    </row>
    <row r="11" spans="1:7" x14ac:dyDescent="0.2">
      <c r="A11" s="8"/>
      <c r="B11" s="15"/>
      <c r="C11" s="15"/>
      <c r="D11" s="15"/>
      <c r="E11" s="15"/>
      <c r="F11" s="15"/>
      <c r="G11" s="15"/>
    </row>
    <row r="12" spans="1:7" x14ac:dyDescent="0.2">
      <c r="A12" s="14" t="s">
        <v>42</v>
      </c>
      <c r="B12" s="15">
        <v>92</v>
      </c>
      <c r="C12" s="15">
        <v>112</v>
      </c>
      <c r="D12" s="15">
        <v>245</v>
      </c>
      <c r="E12" s="15">
        <v>165</v>
      </c>
      <c r="F12" s="15">
        <v>150</v>
      </c>
      <c r="G12" s="15">
        <v>125</v>
      </c>
    </row>
    <row r="13" spans="1:7" x14ac:dyDescent="0.2">
      <c r="A13" s="14" t="s">
        <v>5</v>
      </c>
      <c r="B13" s="15">
        <v>44</v>
      </c>
      <c r="C13" s="15">
        <v>64</v>
      </c>
      <c r="D13" s="15">
        <v>41</v>
      </c>
      <c r="E13" s="15">
        <v>61</v>
      </c>
      <c r="F13" s="15">
        <v>70</v>
      </c>
      <c r="G13" s="15">
        <v>75</v>
      </c>
    </row>
    <row r="14" spans="1:7" x14ac:dyDescent="0.2">
      <c r="A14" s="14" t="s">
        <v>6</v>
      </c>
      <c r="B14" s="15">
        <v>32</v>
      </c>
      <c r="C14" s="15">
        <v>54</v>
      </c>
      <c r="D14" s="15">
        <v>36</v>
      </c>
      <c r="E14" s="15">
        <v>50</v>
      </c>
      <c r="F14" s="15">
        <v>58</v>
      </c>
      <c r="G14" s="15">
        <v>63</v>
      </c>
    </row>
    <row r="15" spans="1:7" x14ac:dyDescent="0.2">
      <c r="A15" s="14" t="s">
        <v>7</v>
      </c>
      <c r="B15" s="15">
        <v>0</v>
      </c>
      <c r="C15" s="15">
        <v>48</v>
      </c>
      <c r="D15" s="15">
        <v>2</v>
      </c>
      <c r="E15" s="15">
        <v>31</v>
      </c>
      <c r="F15" s="15">
        <v>44</v>
      </c>
      <c r="G15" s="15">
        <v>26</v>
      </c>
    </row>
    <row r="16" spans="1:7" x14ac:dyDescent="0.2">
      <c r="A16" s="14" t="s">
        <v>8</v>
      </c>
      <c r="B16" s="15">
        <v>0</v>
      </c>
      <c r="C16" s="15">
        <v>0</v>
      </c>
      <c r="D16" s="15">
        <v>234</v>
      </c>
      <c r="E16" s="15">
        <v>52</v>
      </c>
      <c r="F16" s="15">
        <v>8</v>
      </c>
      <c r="G16" s="15">
        <v>0</v>
      </c>
    </row>
    <row r="17" spans="1:7" x14ac:dyDescent="0.2">
      <c r="A17" s="14" t="s">
        <v>9</v>
      </c>
      <c r="B17" s="15">
        <v>27</v>
      </c>
      <c r="C17" s="15">
        <v>12</v>
      </c>
      <c r="D17" s="15">
        <v>1457</v>
      </c>
      <c r="E17" s="15">
        <v>407</v>
      </c>
      <c r="F17" s="15">
        <v>231</v>
      </c>
      <c r="G17" s="15">
        <v>27</v>
      </c>
    </row>
    <row r="18" spans="1:7" x14ac:dyDescent="0.2">
      <c r="A18" s="14" t="s">
        <v>10</v>
      </c>
      <c r="B18" s="15">
        <v>121</v>
      </c>
      <c r="C18" s="15">
        <v>0</v>
      </c>
      <c r="D18" s="15">
        <v>0</v>
      </c>
      <c r="E18" s="15">
        <v>8305</v>
      </c>
      <c r="F18" s="15">
        <v>3284</v>
      </c>
      <c r="G18" s="15">
        <v>901</v>
      </c>
    </row>
    <row r="19" spans="1:7" x14ac:dyDescent="0.2">
      <c r="A19" s="14" t="s">
        <v>11</v>
      </c>
      <c r="B19" s="22">
        <v>1.77</v>
      </c>
      <c r="C19" s="22">
        <v>1.73</v>
      </c>
      <c r="D19" s="22">
        <v>2.34</v>
      </c>
      <c r="E19" s="22">
        <v>1.83</v>
      </c>
      <c r="F19" s="22">
        <v>1.88</v>
      </c>
      <c r="G19" s="22">
        <v>1.68</v>
      </c>
    </row>
    <row r="20" spans="1:7" x14ac:dyDescent="0.2">
      <c r="A20" s="14" t="s">
        <v>59</v>
      </c>
      <c r="B20" s="22">
        <v>1.37</v>
      </c>
      <c r="C20" s="22">
        <v>1.63</v>
      </c>
      <c r="D20" s="22">
        <v>1.45</v>
      </c>
      <c r="E20" s="22">
        <v>1.64</v>
      </c>
      <c r="F20" s="22">
        <v>1.74</v>
      </c>
      <c r="G20" s="22">
        <v>1.51</v>
      </c>
    </row>
    <row r="21" spans="1:7" x14ac:dyDescent="0.2">
      <c r="A21" s="14"/>
      <c r="B21" s="15"/>
      <c r="C21" s="15"/>
      <c r="D21" s="15"/>
      <c r="E21" s="15"/>
      <c r="F21" s="15"/>
      <c r="G21" s="15"/>
    </row>
    <row r="22" spans="1:7" x14ac:dyDescent="0.2">
      <c r="A22" s="17" t="s">
        <v>21</v>
      </c>
      <c r="B22" s="15"/>
      <c r="C22" s="15"/>
      <c r="D22" s="15"/>
      <c r="E22" s="15"/>
      <c r="F22" s="15"/>
      <c r="G22" s="15"/>
    </row>
    <row r="23" spans="1:7" x14ac:dyDescent="0.2">
      <c r="A23" s="8"/>
      <c r="B23" s="15"/>
      <c r="C23" s="15"/>
      <c r="D23" s="15"/>
      <c r="E23" s="15"/>
      <c r="F23" s="15"/>
      <c r="G23" s="15"/>
    </row>
    <row r="24" spans="1:7" x14ac:dyDescent="0.2">
      <c r="A24" s="14" t="s">
        <v>12</v>
      </c>
      <c r="B24" s="24">
        <v>36.700000000000003</v>
      </c>
      <c r="C24" s="24">
        <v>65.5</v>
      </c>
      <c r="D24" s="24">
        <v>86.9</v>
      </c>
      <c r="E24" s="24">
        <v>69.5</v>
      </c>
      <c r="F24" s="24">
        <v>63.5</v>
      </c>
      <c r="G24" s="24">
        <v>46.9</v>
      </c>
    </row>
    <row r="25" spans="1:7" x14ac:dyDescent="0.2">
      <c r="A25" s="14" t="s">
        <v>13</v>
      </c>
      <c r="B25" s="24">
        <v>11.2</v>
      </c>
      <c r="C25" s="24">
        <v>22</v>
      </c>
      <c r="D25" s="24">
        <v>8.1</v>
      </c>
      <c r="E25" s="24">
        <v>32.1</v>
      </c>
      <c r="F25" s="24">
        <v>38.799999999999997</v>
      </c>
      <c r="G25" s="24">
        <v>31.3</v>
      </c>
    </row>
    <row r="26" spans="1:7" x14ac:dyDescent="0.2">
      <c r="A26" s="14" t="s">
        <v>14</v>
      </c>
      <c r="B26" s="24">
        <v>157.9</v>
      </c>
      <c r="C26" s="24">
        <v>253.5</v>
      </c>
      <c r="D26" s="24">
        <v>437.5</v>
      </c>
      <c r="E26" s="24">
        <v>289.89999999999998</v>
      </c>
      <c r="F26" s="24">
        <v>292.89999999999998</v>
      </c>
      <c r="G26" s="24">
        <v>229.8</v>
      </c>
    </row>
    <row r="27" spans="1:7" x14ac:dyDescent="0.2">
      <c r="A27" s="14" t="s">
        <v>15</v>
      </c>
      <c r="B27" s="24">
        <v>108</v>
      </c>
      <c r="C27" s="24">
        <v>214.6</v>
      </c>
      <c r="D27" s="24">
        <v>383.1</v>
      </c>
      <c r="E27" s="24">
        <v>251.5</v>
      </c>
      <c r="F27" s="24">
        <v>251.1</v>
      </c>
      <c r="G27" s="24">
        <v>186.5</v>
      </c>
    </row>
    <row r="28" spans="1:7" x14ac:dyDescent="0.2">
      <c r="A28" s="14" t="s">
        <v>16</v>
      </c>
      <c r="B28" s="24">
        <v>58</v>
      </c>
      <c r="C28" s="24">
        <v>97.9</v>
      </c>
      <c r="D28" s="24">
        <v>227.4</v>
      </c>
      <c r="E28" s="24">
        <v>122.8</v>
      </c>
      <c r="F28" s="24">
        <v>110.5</v>
      </c>
      <c r="G28" s="24">
        <v>85.7</v>
      </c>
    </row>
    <row r="29" spans="1:7" x14ac:dyDescent="0.2">
      <c r="A29" s="14" t="s">
        <v>17</v>
      </c>
      <c r="B29" s="24">
        <v>20.9</v>
      </c>
      <c r="C29" s="24">
        <v>66.099999999999994</v>
      </c>
      <c r="D29" s="24">
        <v>185.5</v>
      </c>
      <c r="E29" s="24">
        <v>88.7</v>
      </c>
      <c r="F29" s="24">
        <v>69.2</v>
      </c>
      <c r="G29" s="24">
        <v>56.3</v>
      </c>
    </row>
    <row r="30" spans="1:7" x14ac:dyDescent="0.2">
      <c r="A30" s="14" t="s">
        <v>18</v>
      </c>
      <c r="B30" s="24">
        <v>110.8</v>
      </c>
      <c r="C30" s="24">
        <v>201</v>
      </c>
      <c r="D30" s="24">
        <v>196.7</v>
      </c>
      <c r="E30" s="24">
        <v>202.6</v>
      </c>
      <c r="F30" s="24">
        <v>231.4</v>
      </c>
      <c r="G30" s="24">
        <v>174.7</v>
      </c>
    </row>
    <row r="31" spans="1:7" x14ac:dyDescent="0.2">
      <c r="A31" s="14" t="s">
        <v>19</v>
      </c>
      <c r="B31" s="24">
        <v>106.6</v>
      </c>
      <c r="C31" s="24">
        <v>153.4</v>
      </c>
      <c r="D31" s="24">
        <v>471.9</v>
      </c>
      <c r="E31" s="24">
        <v>215</v>
      </c>
      <c r="F31" s="24">
        <v>175.7</v>
      </c>
      <c r="G31" s="24">
        <v>143.4</v>
      </c>
    </row>
    <row r="32" spans="1:7" x14ac:dyDescent="0.2">
      <c r="A32" s="14"/>
      <c r="B32" s="15"/>
      <c r="C32" s="15"/>
      <c r="D32" s="15"/>
      <c r="E32" s="15"/>
      <c r="F32" s="15"/>
      <c r="G32" s="15"/>
    </row>
    <row r="33" spans="1:7" x14ac:dyDescent="0.2">
      <c r="A33" s="17" t="s">
        <v>22</v>
      </c>
      <c r="B33" s="15"/>
      <c r="C33" s="15"/>
      <c r="D33" s="15"/>
      <c r="E33" s="15"/>
      <c r="F33" s="15"/>
      <c r="G33" s="15"/>
    </row>
    <row r="34" spans="1:7" x14ac:dyDescent="0.2">
      <c r="A34" s="8"/>
      <c r="B34" s="15"/>
      <c r="C34" s="15"/>
      <c r="D34" s="15"/>
      <c r="E34" s="15"/>
      <c r="F34" s="15"/>
      <c r="G34" s="15"/>
    </row>
    <row r="35" spans="1:7" x14ac:dyDescent="0.2">
      <c r="A35" s="14" t="s">
        <v>20</v>
      </c>
      <c r="B35" s="24">
        <v>107.7</v>
      </c>
      <c r="C35" s="24">
        <v>159.4</v>
      </c>
      <c r="D35" s="24">
        <v>611.6</v>
      </c>
      <c r="E35" s="24">
        <v>299.60000000000002</v>
      </c>
      <c r="F35" s="24">
        <v>222.5</v>
      </c>
      <c r="G35" s="24">
        <v>143.19999999999999</v>
      </c>
    </row>
    <row r="36" spans="1:7" x14ac:dyDescent="0.2">
      <c r="A36" s="14" t="s">
        <v>23</v>
      </c>
      <c r="B36" s="24">
        <v>0</v>
      </c>
      <c r="C36" s="24">
        <v>0</v>
      </c>
      <c r="D36" s="24">
        <v>0.1</v>
      </c>
      <c r="E36" s="24">
        <v>0.1</v>
      </c>
      <c r="F36" s="24">
        <v>0</v>
      </c>
      <c r="G36" s="24">
        <v>0.1</v>
      </c>
    </row>
    <row r="37" spans="1:7" x14ac:dyDescent="0.2">
      <c r="A37" s="14" t="s">
        <v>24</v>
      </c>
      <c r="B37" s="24">
        <v>33.299999999999997</v>
      </c>
      <c r="C37" s="24">
        <v>52</v>
      </c>
      <c r="D37" s="24">
        <v>417.3</v>
      </c>
      <c r="E37" s="24">
        <v>153.6</v>
      </c>
      <c r="F37" s="24">
        <v>86.3</v>
      </c>
      <c r="G37" s="24">
        <v>49.7</v>
      </c>
    </row>
    <row r="38" spans="1:7" x14ac:dyDescent="0.2">
      <c r="A38" s="14" t="s">
        <v>25</v>
      </c>
      <c r="B38" s="24">
        <v>26.4</v>
      </c>
      <c r="C38" s="24">
        <v>51.7</v>
      </c>
      <c r="D38" s="24">
        <v>100.9</v>
      </c>
      <c r="E38" s="24">
        <v>69</v>
      </c>
      <c r="F38" s="24">
        <v>62.6</v>
      </c>
      <c r="G38" s="24">
        <v>42.2</v>
      </c>
    </row>
    <row r="39" spans="1:7" x14ac:dyDescent="0.2">
      <c r="A39" s="17" t="s">
        <v>26</v>
      </c>
      <c r="B39" s="24">
        <v>48</v>
      </c>
      <c r="C39" s="24">
        <v>55.7</v>
      </c>
      <c r="D39" s="24">
        <v>93.5</v>
      </c>
      <c r="E39" s="24">
        <v>77.099999999999994</v>
      </c>
      <c r="F39" s="24">
        <v>73.599999999999994</v>
      </c>
      <c r="G39" s="24">
        <v>51.4</v>
      </c>
    </row>
    <row r="40" spans="1:7" x14ac:dyDescent="0.2">
      <c r="A40" s="17"/>
      <c r="B40" s="15"/>
      <c r="C40" s="15"/>
      <c r="D40" s="15"/>
      <c r="E40" s="15"/>
      <c r="F40" s="15"/>
      <c r="G40" s="15"/>
    </row>
    <row r="41" spans="1:7" x14ac:dyDescent="0.2">
      <c r="A41" s="14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</row>
    <row r="42" spans="1:7" x14ac:dyDescent="0.2">
      <c r="A42" s="14" t="s">
        <v>28</v>
      </c>
      <c r="B42" s="24">
        <v>13.8</v>
      </c>
      <c r="C42" s="24">
        <v>25.9</v>
      </c>
      <c r="D42" s="24">
        <v>17.899999999999999</v>
      </c>
      <c r="E42" s="24">
        <v>24.1</v>
      </c>
      <c r="F42" s="24">
        <v>29</v>
      </c>
      <c r="G42" s="24">
        <v>27.6</v>
      </c>
    </row>
    <row r="43" spans="1:7" x14ac:dyDescent="0.2">
      <c r="A43" s="39" t="s">
        <v>47</v>
      </c>
      <c r="B43" s="24">
        <v>6</v>
      </c>
      <c r="C43" s="24">
        <v>7.5</v>
      </c>
      <c r="D43" s="24">
        <v>7.2</v>
      </c>
      <c r="E43" s="24">
        <v>8.1999999999999993</v>
      </c>
      <c r="F43" s="24">
        <v>8.9</v>
      </c>
      <c r="G43" s="24">
        <v>8.1999999999999993</v>
      </c>
    </row>
    <row r="44" spans="1:7" x14ac:dyDescent="0.2">
      <c r="A44" s="14" t="s">
        <v>30</v>
      </c>
      <c r="B44" s="24">
        <v>1.1000000000000001</v>
      </c>
      <c r="C44" s="24">
        <v>1.4</v>
      </c>
      <c r="D44" s="24">
        <v>2.2999999999999998</v>
      </c>
      <c r="E44" s="24">
        <v>1.7</v>
      </c>
      <c r="F44" s="24">
        <v>1.4</v>
      </c>
      <c r="G44" s="24">
        <v>1.4</v>
      </c>
    </row>
    <row r="45" spans="1:7" x14ac:dyDescent="0.2">
      <c r="A45" s="14" t="s">
        <v>31</v>
      </c>
      <c r="B45" s="24">
        <v>8.5</v>
      </c>
      <c r="C45" s="24">
        <v>1.6</v>
      </c>
      <c r="D45" s="24">
        <v>22.5</v>
      </c>
      <c r="E45" s="24">
        <v>4.3</v>
      </c>
      <c r="F45" s="24">
        <v>2.6</v>
      </c>
      <c r="G45" s="24">
        <v>2.9</v>
      </c>
    </row>
    <row r="46" spans="1:7" x14ac:dyDescent="0.2">
      <c r="A46" s="17" t="s">
        <v>32</v>
      </c>
      <c r="B46" s="24">
        <v>46.2</v>
      </c>
      <c r="C46" s="24">
        <v>71.099999999999994</v>
      </c>
      <c r="D46" s="24">
        <v>79.400000000000006</v>
      </c>
      <c r="E46" s="24">
        <v>87</v>
      </c>
      <c r="F46" s="24">
        <v>89.7</v>
      </c>
      <c r="G46" s="24">
        <v>66.5</v>
      </c>
    </row>
    <row r="47" spans="1:7" x14ac:dyDescent="0.2">
      <c r="A47" s="17"/>
      <c r="B47" s="24"/>
      <c r="C47" s="24"/>
      <c r="D47" s="24"/>
      <c r="E47" s="24"/>
      <c r="F47" s="24"/>
      <c r="G47" s="24"/>
    </row>
    <row r="48" spans="1:7" x14ac:dyDescent="0.2">
      <c r="A48" s="14" t="s">
        <v>33</v>
      </c>
      <c r="B48" s="24">
        <v>0.3</v>
      </c>
      <c r="C48" s="24">
        <v>0.2</v>
      </c>
      <c r="D48" s="24">
        <v>0.3</v>
      </c>
      <c r="E48" s="24">
        <v>0.2</v>
      </c>
      <c r="F48" s="24">
        <v>0.5</v>
      </c>
      <c r="G48" s="24">
        <v>0.1</v>
      </c>
    </row>
    <row r="49" spans="1:7" x14ac:dyDescent="0.2">
      <c r="A49" s="14" t="s">
        <v>34</v>
      </c>
      <c r="B49" s="24">
        <v>20.100000000000001</v>
      </c>
      <c r="C49" s="24">
        <v>28.3</v>
      </c>
      <c r="D49" s="24">
        <v>55.1</v>
      </c>
      <c r="E49" s="24">
        <v>41.8</v>
      </c>
      <c r="F49" s="24">
        <v>39.9</v>
      </c>
      <c r="G49" s="24">
        <v>28.4</v>
      </c>
    </row>
    <row r="50" spans="1:7" x14ac:dyDescent="0.2">
      <c r="A50" s="17" t="s">
        <v>35</v>
      </c>
      <c r="B50" s="24">
        <v>26.4</v>
      </c>
      <c r="C50" s="24">
        <v>43</v>
      </c>
      <c r="D50" s="24">
        <v>24.6</v>
      </c>
      <c r="E50" s="24">
        <v>45.4</v>
      </c>
      <c r="F50" s="24">
        <v>50.3</v>
      </c>
      <c r="G50" s="24">
        <v>38.200000000000003</v>
      </c>
    </row>
    <row r="51" spans="1:7" x14ac:dyDescent="0.2">
      <c r="A51" s="17"/>
      <c r="B51" s="24"/>
      <c r="C51" s="24"/>
      <c r="D51" s="24"/>
      <c r="E51" s="24"/>
      <c r="F51" s="24"/>
      <c r="G51" s="24"/>
    </row>
    <row r="52" spans="1:7" x14ac:dyDescent="0.2">
      <c r="A52" s="14" t="s">
        <v>36</v>
      </c>
      <c r="B52" s="24">
        <v>0.6</v>
      </c>
      <c r="C52" s="24">
        <v>0.2</v>
      </c>
      <c r="D52" s="24">
        <v>1.9</v>
      </c>
      <c r="E52" s="24">
        <v>0.9</v>
      </c>
      <c r="F52" s="24">
        <v>0.4</v>
      </c>
      <c r="G52" s="24">
        <v>0.2</v>
      </c>
    </row>
    <row r="53" spans="1:7" x14ac:dyDescent="0.2">
      <c r="A53" s="14" t="s">
        <v>37</v>
      </c>
      <c r="B53" s="24">
        <v>4.8</v>
      </c>
      <c r="C53" s="24">
        <v>5.9</v>
      </c>
      <c r="D53" s="24">
        <v>19</v>
      </c>
      <c r="E53" s="24">
        <v>9</v>
      </c>
      <c r="F53" s="24">
        <v>6.8</v>
      </c>
      <c r="G53" s="24">
        <v>5.4</v>
      </c>
    </row>
    <row r="54" spans="1:7" x14ac:dyDescent="0.2">
      <c r="A54" s="17" t="s">
        <v>38</v>
      </c>
      <c r="B54" s="24">
        <v>22.2</v>
      </c>
      <c r="C54" s="24">
        <v>37.299999999999997</v>
      </c>
      <c r="D54" s="24">
        <v>7.5</v>
      </c>
      <c r="E54" s="24">
        <v>37.299999999999997</v>
      </c>
      <c r="F54" s="24">
        <v>43.9</v>
      </c>
      <c r="G54" s="24">
        <v>33</v>
      </c>
    </row>
    <row r="55" spans="1:7" x14ac:dyDescent="0.2">
      <c r="A55" s="17"/>
      <c r="B55" s="24"/>
      <c r="C55" s="24"/>
      <c r="D55" s="24"/>
      <c r="E55" s="24"/>
      <c r="F55" s="24"/>
      <c r="G55" s="24"/>
    </row>
    <row r="56" spans="1:7" x14ac:dyDescent="0.2">
      <c r="A56" s="17" t="s">
        <v>56</v>
      </c>
      <c r="B56" s="24">
        <v>16.2</v>
      </c>
      <c r="C56" s="24">
        <v>22.9</v>
      </c>
      <c r="D56" s="24">
        <v>5.2</v>
      </c>
      <c r="E56" s="24">
        <v>22.7</v>
      </c>
      <c r="F56" s="24">
        <v>25.2</v>
      </c>
      <c r="G56" s="24">
        <v>21.9</v>
      </c>
    </row>
    <row r="57" spans="1:7" x14ac:dyDescent="0.2">
      <c r="A57" s="17" t="s">
        <v>57</v>
      </c>
      <c r="B57" s="24"/>
      <c r="C57" s="24"/>
      <c r="D57" s="24"/>
      <c r="E57" s="24"/>
      <c r="F57" s="24"/>
      <c r="G57" s="24"/>
    </row>
    <row r="58" spans="1:7" x14ac:dyDescent="0.2">
      <c r="A58" s="17"/>
      <c r="B58" s="24"/>
      <c r="C58" s="24"/>
      <c r="D58" s="24"/>
      <c r="E58" s="24"/>
      <c r="F58" s="24"/>
      <c r="G58" s="24"/>
    </row>
    <row r="59" spans="1:7" x14ac:dyDescent="0.2">
      <c r="A59" s="29" t="s">
        <v>55</v>
      </c>
      <c r="B59" s="42" t="s">
        <v>63</v>
      </c>
      <c r="C59" s="8"/>
      <c r="D59" s="8"/>
      <c r="E59" s="40"/>
      <c r="F59" s="40"/>
      <c r="G59" s="40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A5" sqref="A5"/>
    </sheetView>
  </sheetViews>
  <sheetFormatPr baseColWidth="10" defaultRowHeight="12.75" x14ac:dyDescent="0.2"/>
  <cols>
    <col min="1" max="1" width="48.1406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ht="15" x14ac:dyDescent="0.25">
      <c r="A4" s="1" t="s">
        <v>69</v>
      </c>
      <c r="B4" s="3"/>
      <c r="C4" s="3"/>
      <c r="D4" s="3"/>
      <c r="E4" s="3"/>
      <c r="F4" s="3"/>
      <c r="G4" s="3"/>
    </row>
    <row r="5" spans="1:7" ht="15" x14ac:dyDescent="0.25">
      <c r="A5" s="2"/>
      <c r="B5" s="3"/>
      <c r="C5" s="3"/>
      <c r="D5" s="3"/>
      <c r="E5" s="3"/>
      <c r="F5" s="3"/>
      <c r="G5" s="3"/>
    </row>
    <row r="6" spans="1:7" ht="36" x14ac:dyDescent="0.2">
      <c r="A6" s="4"/>
      <c r="B6" s="10" t="s">
        <v>49</v>
      </c>
      <c r="C6" s="10" t="s">
        <v>50</v>
      </c>
      <c r="D6" s="10" t="s">
        <v>58</v>
      </c>
      <c r="E6" s="10" t="s">
        <v>51</v>
      </c>
      <c r="F6" s="41" t="s">
        <v>61</v>
      </c>
      <c r="G6" s="10" t="s">
        <v>43</v>
      </c>
    </row>
    <row r="8" spans="1:7" x14ac:dyDescent="0.2">
      <c r="A8" s="43" t="s">
        <v>65</v>
      </c>
      <c r="B8" s="44">
        <v>2208.2165534977239</v>
      </c>
      <c r="C8" s="44">
        <v>9514.0674290959014</v>
      </c>
      <c r="D8" s="44">
        <v>3682.4320136324059</v>
      </c>
      <c r="E8" s="44">
        <v>3893.2017793733189</v>
      </c>
      <c r="F8" s="44">
        <v>1588.0547598433286</v>
      </c>
      <c r="G8" s="44">
        <v>1012.1861911944241</v>
      </c>
    </row>
    <row r="9" spans="1:7" x14ac:dyDescent="0.2">
      <c r="A9" s="45"/>
      <c r="B9" s="44"/>
      <c r="C9" s="44"/>
      <c r="D9" s="44"/>
      <c r="E9" s="44"/>
      <c r="F9" s="44"/>
      <c r="G9" s="44"/>
    </row>
    <row r="10" spans="1:7" x14ac:dyDescent="0.2">
      <c r="A10" s="43" t="s">
        <v>4</v>
      </c>
      <c r="B10" s="44"/>
      <c r="C10" s="44"/>
      <c r="D10" s="44"/>
      <c r="E10" s="44"/>
      <c r="F10" s="44"/>
      <c r="G10" s="44"/>
    </row>
    <row r="11" spans="1:7" x14ac:dyDescent="0.2">
      <c r="A11" s="46"/>
      <c r="B11" s="44"/>
      <c r="C11" s="44"/>
      <c r="D11" s="44"/>
      <c r="E11" s="44"/>
      <c r="F11" s="44"/>
      <c r="G11" s="44"/>
    </row>
    <row r="12" spans="1:7" x14ac:dyDescent="0.2">
      <c r="A12" s="45" t="s">
        <v>5</v>
      </c>
      <c r="B12" s="44">
        <v>47.595705157864742</v>
      </c>
      <c r="C12" s="44">
        <v>69.232467800232087</v>
      </c>
      <c r="D12" s="44">
        <v>55.013539284127226</v>
      </c>
      <c r="E12" s="44">
        <v>30.151760443378567</v>
      </c>
      <c r="F12" s="44">
        <v>75.305941951900465</v>
      </c>
      <c r="G12" s="44">
        <v>92.738236233392456</v>
      </c>
    </row>
    <row r="13" spans="1:7" x14ac:dyDescent="0.2">
      <c r="A13" s="45" t="s">
        <v>6</v>
      </c>
      <c r="B13" s="44">
        <v>37.502271247230674</v>
      </c>
      <c r="C13" s="44">
        <v>60.593196447759922</v>
      </c>
      <c r="D13" s="44">
        <v>46.390129604612383</v>
      </c>
      <c r="E13" s="44">
        <v>26.323752128005971</v>
      </c>
      <c r="F13" s="44">
        <v>65.125929216006497</v>
      </c>
      <c r="G13" s="44">
        <v>82.99907470086805</v>
      </c>
    </row>
    <row r="14" spans="1:7" x14ac:dyDescent="0.2">
      <c r="A14" s="45" t="s">
        <v>7</v>
      </c>
      <c r="B14" s="44">
        <v>0.28919567974469912</v>
      </c>
      <c r="C14" s="44">
        <v>49.787378726587605</v>
      </c>
      <c r="D14" s="44">
        <v>6.6907151380778096</v>
      </c>
      <c r="E14" s="44">
        <v>9.2474575004867017</v>
      </c>
      <c r="F14" s="44">
        <v>41.002888436981827</v>
      </c>
      <c r="G14" s="44">
        <v>56.694060011711848</v>
      </c>
    </row>
    <row r="15" spans="1:7" x14ac:dyDescent="0.2">
      <c r="A15" s="45" t="s">
        <v>8</v>
      </c>
      <c r="B15" s="44">
        <v>0</v>
      </c>
      <c r="C15" s="44">
        <v>0</v>
      </c>
      <c r="D15" s="44">
        <v>178.81400437359707</v>
      </c>
      <c r="E15" s="44">
        <v>0</v>
      </c>
      <c r="F15" s="44">
        <v>44.803434808199327</v>
      </c>
      <c r="G15" s="44">
        <v>2.2976344376652782</v>
      </c>
    </row>
    <row r="16" spans="1:7" x14ac:dyDescent="0.2">
      <c r="A16" s="45" t="s">
        <v>9</v>
      </c>
      <c r="B16" s="44">
        <v>8.0283481446751885</v>
      </c>
      <c r="C16" s="44">
        <v>4.7784830141449328</v>
      </c>
      <c r="D16" s="44">
        <v>1235.9916468114272</v>
      </c>
      <c r="E16" s="44">
        <v>31.892325088407098</v>
      </c>
      <c r="F16" s="44">
        <v>448.62097460730678</v>
      </c>
      <c r="G16" s="44">
        <v>308.89456281068908</v>
      </c>
    </row>
    <row r="17" spans="1:7" x14ac:dyDescent="0.2">
      <c r="A17" s="45" t="s">
        <v>10</v>
      </c>
      <c r="B17" s="44">
        <v>0</v>
      </c>
      <c r="C17" s="44">
        <v>0</v>
      </c>
      <c r="D17" s="44">
        <v>0</v>
      </c>
      <c r="E17" s="44">
        <v>47426.430599926556</v>
      </c>
      <c r="F17" s="44">
        <v>3354.7074488573999</v>
      </c>
      <c r="G17" s="44">
        <v>1741.9513045104291</v>
      </c>
    </row>
    <row r="18" spans="1:7" x14ac:dyDescent="0.2">
      <c r="A18" s="45" t="s">
        <v>11</v>
      </c>
      <c r="B18" s="47">
        <v>2.8117935941679475</v>
      </c>
      <c r="C18" s="47">
        <v>1.8490381849238389</v>
      </c>
      <c r="D18" s="47">
        <v>2.1468795323188807</v>
      </c>
      <c r="E18" s="47">
        <v>1.4968613270138627</v>
      </c>
      <c r="F18" s="47">
        <v>2.1586703806139274</v>
      </c>
      <c r="G18" s="47">
        <v>2.0302734898731849</v>
      </c>
    </row>
    <row r="19" spans="1:7" x14ac:dyDescent="0.2">
      <c r="A19" s="45" t="s">
        <v>59</v>
      </c>
      <c r="B19" s="47">
        <v>1.3896998767116469</v>
      </c>
      <c r="C19" s="47">
        <v>1.6966171695110752</v>
      </c>
      <c r="D19" s="47">
        <v>1.4835968926675509</v>
      </c>
      <c r="E19" s="47">
        <v>1.2643454346056664</v>
      </c>
      <c r="F19" s="47">
        <v>1.8961655414337215</v>
      </c>
      <c r="G19" s="47">
        <v>1.8977182254366407</v>
      </c>
    </row>
    <row r="20" spans="1:7" x14ac:dyDescent="0.2">
      <c r="A20" s="45"/>
      <c r="B20" s="44"/>
      <c r="C20" s="44"/>
      <c r="D20" s="44"/>
      <c r="E20" s="44"/>
      <c r="F20" s="44"/>
      <c r="G20" s="44"/>
    </row>
    <row r="21" spans="1:7" x14ac:dyDescent="0.2">
      <c r="A21" s="43" t="s">
        <v>21</v>
      </c>
      <c r="B21" s="44"/>
      <c r="C21" s="44"/>
      <c r="D21" s="44"/>
      <c r="E21" s="44"/>
      <c r="F21" s="44"/>
      <c r="G21" s="44"/>
    </row>
    <row r="22" spans="1:7" x14ac:dyDescent="0.2">
      <c r="A22" s="46"/>
      <c r="B22" s="44"/>
      <c r="C22" s="44"/>
      <c r="D22" s="44"/>
      <c r="E22" s="44"/>
      <c r="F22" s="44"/>
      <c r="G22" s="44"/>
    </row>
    <row r="23" spans="1:7" x14ac:dyDescent="0.2">
      <c r="A23" s="45" t="s">
        <v>12</v>
      </c>
      <c r="B23" s="48">
        <v>7.4295945683411357</v>
      </c>
      <c r="C23" s="48">
        <v>62.915862243180477</v>
      </c>
      <c r="D23" s="48">
        <v>82.681312061730424</v>
      </c>
      <c r="E23" s="48">
        <v>30.800177649217705</v>
      </c>
      <c r="F23" s="48">
        <v>30.800177649217705</v>
      </c>
      <c r="G23" s="48">
        <v>86.754877301037254</v>
      </c>
    </row>
    <row r="24" spans="1:7" x14ac:dyDescent="0.2">
      <c r="A24" s="45" t="s">
        <v>13</v>
      </c>
      <c r="B24" s="48">
        <v>11.595301357663001</v>
      </c>
      <c r="C24" s="48">
        <v>13.114701027591819</v>
      </c>
      <c r="D24" s="48">
        <v>34.650305229113876</v>
      </c>
      <c r="E24" s="48">
        <v>20.022965092081826</v>
      </c>
      <c r="F24" s="48">
        <v>20.022965092081826</v>
      </c>
      <c r="G24" s="48">
        <v>22.281786064250223</v>
      </c>
    </row>
    <row r="25" spans="1:7" x14ac:dyDescent="0.2">
      <c r="A25" s="45" t="s">
        <v>14</v>
      </c>
      <c r="B25" s="48">
        <v>170.03867295114196</v>
      </c>
      <c r="C25" s="48">
        <v>247.88641475105072</v>
      </c>
      <c r="D25" s="48">
        <v>378.70332420565643</v>
      </c>
      <c r="E25" s="48">
        <v>145.65747181404129</v>
      </c>
      <c r="F25" s="48">
        <v>145.65747181404129</v>
      </c>
      <c r="G25" s="48">
        <v>346.42924437633383</v>
      </c>
    </row>
    <row r="26" spans="1:7" x14ac:dyDescent="0.2">
      <c r="A26" s="45" t="s">
        <v>15</v>
      </c>
      <c r="B26" s="48">
        <v>126.02513358306898</v>
      </c>
      <c r="C26" s="48">
        <v>213.47964954725632</v>
      </c>
      <c r="D26" s="48">
        <v>323.55542198073641</v>
      </c>
      <c r="E26" s="48">
        <v>125.331473423719</v>
      </c>
      <c r="F26" s="48">
        <v>125.331473423719</v>
      </c>
      <c r="G26" s="48">
        <v>310.6134343466357</v>
      </c>
    </row>
    <row r="27" spans="1:7" x14ac:dyDescent="0.2">
      <c r="A27" s="45" t="s">
        <v>16</v>
      </c>
      <c r="B27" s="48">
        <v>54.436894491308045</v>
      </c>
      <c r="C27" s="48">
        <v>98.358821541134091</v>
      </c>
      <c r="D27" s="48">
        <v>183.52987698351689</v>
      </c>
      <c r="E27" s="48">
        <v>74.805625585585631</v>
      </c>
      <c r="F27" s="48">
        <v>74.805625585585631</v>
      </c>
      <c r="G27" s="48">
        <v>138.36206655745642</v>
      </c>
    </row>
    <row r="28" spans="1:7" x14ac:dyDescent="0.2">
      <c r="A28" s="45" t="s">
        <v>17</v>
      </c>
      <c r="B28" s="48">
        <v>13.369066332571567</v>
      </c>
      <c r="C28" s="48">
        <v>68.762474627924021</v>
      </c>
      <c r="D28" s="48">
        <v>149.47499957172778</v>
      </c>
      <c r="E28" s="48">
        <v>32.35843047287198</v>
      </c>
      <c r="F28" s="48">
        <v>32.35843047287198</v>
      </c>
      <c r="G28" s="48">
        <v>97.45846373079246</v>
      </c>
    </row>
    <row r="29" spans="1:7" x14ac:dyDescent="0.2">
      <c r="A29" s="45" t="s">
        <v>18</v>
      </c>
      <c r="B29" s="48">
        <v>73.464475706420899</v>
      </c>
      <c r="C29" s="48">
        <v>186.8834315496334</v>
      </c>
      <c r="D29" s="48">
        <v>186.37915658376684</v>
      </c>
      <c r="E29" s="48">
        <v>93.325300909224964</v>
      </c>
      <c r="F29" s="48">
        <v>93.325300909224964</v>
      </c>
      <c r="G29" s="48">
        <v>244.20914732069522</v>
      </c>
    </row>
    <row r="30" spans="1:7" x14ac:dyDescent="0.2">
      <c r="A30" s="45" t="s">
        <v>19</v>
      </c>
      <c r="B30" s="48">
        <v>151.44685777497335</v>
      </c>
      <c r="C30" s="48">
        <v>161.76402008808617</v>
      </c>
      <c r="D30" s="48">
        <v>378.40095558955221</v>
      </c>
      <c r="E30" s="48">
        <v>129.11889780520548</v>
      </c>
      <c r="F30" s="48">
        <v>235.42016364390722</v>
      </c>
      <c r="G30" s="48">
        <v>243.97058969822928</v>
      </c>
    </row>
    <row r="31" spans="1:7" x14ac:dyDescent="0.2">
      <c r="A31" s="45"/>
      <c r="B31" s="44"/>
      <c r="C31" s="44"/>
      <c r="D31" s="44"/>
      <c r="E31" s="44"/>
      <c r="F31" s="44"/>
      <c r="G31" s="44"/>
    </row>
    <row r="32" spans="1:7" x14ac:dyDescent="0.2">
      <c r="A32" s="43" t="s">
        <v>22</v>
      </c>
      <c r="B32" s="44"/>
      <c r="C32" s="44"/>
      <c r="D32" s="44"/>
      <c r="E32" s="44"/>
      <c r="F32" s="44"/>
      <c r="G32" s="44"/>
    </row>
    <row r="33" spans="1:7" x14ac:dyDescent="0.2">
      <c r="A33" s="46"/>
      <c r="B33" s="44"/>
      <c r="C33" s="44"/>
      <c r="D33" s="44"/>
      <c r="E33" s="44"/>
      <c r="F33" s="44"/>
      <c r="G33" s="44"/>
    </row>
    <row r="34" spans="1:7" x14ac:dyDescent="0.2">
      <c r="A34" s="45" t="s">
        <v>20</v>
      </c>
      <c r="B34" s="48">
        <v>182.99866639009963</v>
      </c>
      <c r="C34" s="48">
        <v>137.86981445325219</v>
      </c>
      <c r="D34" s="48">
        <v>459.91528751763764</v>
      </c>
      <c r="E34" s="48">
        <v>228.02547102153051</v>
      </c>
      <c r="F34" s="48">
        <v>228.02547102153051</v>
      </c>
      <c r="G34" s="48">
        <v>208.0625230149563</v>
      </c>
    </row>
    <row r="35" spans="1:7" x14ac:dyDescent="0.2">
      <c r="A35" s="45" t="s">
        <v>23</v>
      </c>
      <c r="B35" s="48">
        <v>4.0590700337271982E-2</v>
      </c>
      <c r="C35" s="48">
        <v>2.6435752003154532E-2</v>
      </c>
      <c r="D35" s="48">
        <v>5.0293491341072818E-2</v>
      </c>
      <c r="E35" s="48">
        <v>6.7422526347057643E-2</v>
      </c>
      <c r="F35" s="48">
        <v>6.7422526347057643E-2</v>
      </c>
      <c r="G35" s="48">
        <v>0.17199879626362263</v>
      </c>
    </row>
    <row r="36" spans="1:7" x14ac:dyDescent="0.2">
      <c r="A36" s="45" t="s">
        <v>24</v>
      </c>
      <c r="B36" s="48">
        <v>64.004539430920943</v>
      </c>
      <c r="C36" s="48">
        <v>49.74257768286386</v>
      </c>
      <c r="D36" s="48">
        <v>275.08106144085622</v>
      </c>
      <c r="E36" s="48">
        <v>111.25042558948471</v>
      </c>
      <c r="F36" s="48">
        <v>111.25042558948471</v>
      </c>
      <c r="G36" s="48">
        <v>74.423417766381036</v>
      </c>
    </row>
    <row r="37" spans="1:7" x14ac:dyDescent="0.2">
      <c r="A37" s="45" t="s">
        <v>25</v>
      </c>
      <c r="B37" s="48">
        <v>36.043365953820327</v>
      </c>
      <c r="C37" s="48">
        <v>50.738919620726641</v>
      </c>
      <c r="D37" s="48">
        <v>87.33109039355881</v>
      </c>
      <c r="E37" s="48">
        <v>47.915853962975298</v>
      </c>
      <c r="F37" s="48">
        <v>47.915853962975298</v>
      </c>
      <c r="G37" s="48">
        <v>68.117183827702192</v>
      </c>
    </row>
    <row r="38" spans="1:7" x14ac:dyDescent="0.2">
      <c r="A38" s="43" t="s">
        <v>26</v>
      </c>
      <c r="B38" s="48">
        <v>82.991351705695621</v>
      </c>
      <c r="C38" s="48">
        <v>37.414752901664897</v>
      </c>
      <c r="D38" s="48">
        <v>97.553429174563576</v>
      </c>
      <c r="E38" s="48">
        <v>68.926613995417583</v>
      </c>
      <c r="F38" s="48">
        <v>68.926613995417583</v>
      </c>
      <c r="G38" s="48">
        <v>65.693920217136707</v>
      </c>
    </row>
    <row r="39" spans="1:7" x14ac:dyDescent="0.2">
      <c r="A39" s="43"/>
      <c r="B39" s="44"/>
      <c r="C39" s="44"/>
      <c r="D39" s="44"/>
      <c r="E39" s="44"/>
      <c r="F39" s="44"/>
      <c r="G39" s="44"/>
    </row>
    <row r="40" spans="1:7" x14ac:dyDescent="0.2">
      <c r="A40" s="45" t="s">
        <v>27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</row>
    <row r="41" spans="1:7" x14ac:dyDescent="0.2">
      <c r="A41" s="45" t="s">
        <v>28</v>
      </c>
      <c r="B41" s="48">
        <v>14.941416584453259</v>
      </c>
      <c r="C41" s="48">
        <v>27.585423572007517</v>
      </c>
      <c r="D41" s="48">
        <v>19.269553469440691</v>
      </c>
      <c r="E41" s="48">
        <v>9.7824418709775731</v>
      </c>
      <c r="F41" s="48">
        <v>9.7824418709775731</v>
      </c>
      <c r="G41" s="48">
        <v>35.942834961111082</v>
      </c>
    </row>
    <row r="42" spans="1:7" x14ac:dyDescent="0.2">
      <c r="A42" s="49" t="s">
        <v>47</v>
      </c>
      <c r="B42" s="48">
        <v>6.8710119267963341</v>
      </c>
      <c r="C42" s="48">
        <v>8.6269617918575587</v>
      </c>
      <c r="D42" s="48">
        <v>7.7790047695358533</v>
      </c>
      <c r="E42" s="48">
        <v>4.6058697351039317</v>
      </c>
      <c r="F42" s="48">
        <v>4.6058697351039317</v>
      </c>
      <c r="G42" s="48">
        <v>12.098506531933078</v>
      </c>
    </row>
    <row r="43" spans="1:7" x14ac:dyDescent="0.2">
      <c r="A43" s="45" t="s">
        <v>30</v>
      </c>
      <c r="B43" s="48">
        <v>5.1414166629315359</v>
      </c>
      <c r="C43" s="48">
        <v>1.5440634856363666</v>
      </c>
      <c r="D43" s="48">
        <v>2.3357985549577789</v>
      </c>
      <c r="E43" s="48">
        <v>1.2334828041274588</v>
      </c>
      <c r="F43" s="48">
        <v>1.2334828041274588</v>
      </c>
      <c r="G43" s="48">
        <v>2.087225685827018</v>
      </c>
    </row>
    <row r="44" spans="1:7" x14ac:dyDescent="0.2">
      <c r="A44" s="45" t="s">
        <v>31</v>
      </c>
      <c r="B44" s="48">
        <v>36.662448560650006</v>
      </c>
      <c r="C44" s="48">
        <v>2.8893297176463593</v>
      </c>
      <c r="D44" s="48">
        <v>17.813735832318734</v>
      </c>
      <c r="E44" s="48">
        <v>5.3990031363079698</v>
      </c>
      <c r="F44" s="48">
        <v>5.3990031363079698</v>
      </c>
      <c r="G44" s="48">
        <v>2.5793333297768752</v>
      </c>
    </row>
    <row r="45" spans="1:7" x14ac:dyDescent="0.2">
      <c r="A45" s="43" t="s">
        <v>32</v>
      </c>
      <c r="B45" s="48">
        <v>49.257891139771026</v>
      </c>
      <c r="C45" s="48">
        <v>51.939821478532167</v>
      </c>
      <c r="D45" s="48">
        <v>88.894443487191879</v>
      </c>
      <c r="E45" s="48">
        <v>67.47070019085578</v>
      </c>
      <c r="F45" s="48">
        <v>67.47070019085578</v>
      </c>
      <c r="G45" s="48">
        <v>84.871689630710819</v>
      </c>
    </row>
    <row r="46" spans="1:7" x14ac:dyDescent="0.2">
      <c r="A46" s="43"/>
      <c r="B46" s="48"/>
      <c r="C46" s="48"/>
      <c r="D46" s="48"/>
      <c r="E46" s="48"/>
      <c r="F46" s="48"/>
      <c r="G46" s="48"/>
    </row>
    <row r="47" spans="1:7" x14ac:dyDescent="0.2">
      <c r="A47" s="45" t="s">
        <v>33</v>
      </c>
      <c r="B47" s="48">
        <v>1.5826622449500172</v>
      </c>
      <c r="C47" s="48">
        <v>0.19524479530196623</v>
      </c>
      <c r="D47" s="48">
        <v>0.27733753407470862</v>
      </c>
      <c r="E47" s="48">
        <v>9.5910704815172554E-2</v>
      </c>
      <c r="F47" s="48">
        <v>9.5910704815172554E-2</v>
      </c>
      <c r="G47" s="48">
        <v>0.13123234761838959</v>
      </c>
    </row>
    <row r="48" spans="1:7" x14ac:dyDescent="0.2">
      <c r="A48" s="45" t="s">
        <v>34</v>
      </c>
      <c r="B48" s="48">
        <v>16.7</v>
      </c>
      <c r="C48" s="48">
        <v>18.399999999999999</v>
      </c>
      <c r="D48" s="48">
        <v>30.6</v>
      </c>
      <c r="E48" s="48">
        <v>39.5</v>
      </c>
      <c r="F48" s="48">
        <v>39.5</v>
      </c>
      <c r="G48" s="48">
        <v>34</v>
      </c>
    </row>
    <row r="49" spans="1:7" x14ac:dyDescent="0.2">
      <c r="A49" s="43" t="s">
        <v>35</v>
      </c>
      <c r="B49" s="48">
        <v>23.279156352809554</v>
      </c>
      <c r="C49" s="48">
        <v>24.670545628042788</v>
      </c>
      <c r="D49" s="48">
        <v>44.954131959027976</v>
      </c>
      <c r="E49" s="48">
        <v>44.451918337218906</v>
      </c>
      <c r="F49" s="48">
        <v>44.451918337218906</v>
      </c>
      <c r="G49" s="48">
        <v>42.638684940590935</v>
      </c>
    </row>
    <row r="50" spans="1:7" x14ac:dyDescent="0.2">
      <c r="A50" s="43"/>
      <c r="B50" s="48"/>
      <c r="C50" s="48"/>
      <c r="D50" s="48"/>
      <c r="E50" s="48"/>
      <c r="F50" s="48"/>
      <c r="G50" s="48"/>
    </row>
    <row r="51" spans="1:7" x14ac:dyDescent="0.2">
      <c r="A51" s="45" t="s">
        <v>36</v>
      </c>
      <c r="B51" s="48">
        <v>0.20376928023334895</v>
      </c>
      <c r="C51" s="48">
        <v>0.22059844433250728</v>
      </c>
      <c r="D51" s="48">
        <v>0.51304421232209407</v>
      </c>
      <c r="E51" s="48">
        <v>0.18009884868400658</v>
      </c>
      <c r="F51" s="48">
        <v>0.18009884868400658</v>
      </c>
      <c r="G51" s="48">
        <v>0.79519448272104598</v>
      </c>
    </row>
    <row r="52" spans="1:7" x14ac:dyDescent="0.2">
      <c r="A52" s="45" t="s">
        <v>37</v>
      </c>
      <c r="B52" s="48">
        <v>6.8210214307346178</v>
      </c>
      <c r="C52" s="48">
        <v>6.4653982665794265</v>
      </c>
      <c r="D52" s="48">
        <v>14.845465886886682</v>
      </c>
      <c r="E52" s="48">
        <v>5.1381406545676143</v>
      </c>
      <c r="F52" s="48">
        <v>5.1381406545676143</v>
      </c>
      <c r="G52" s="48">
        <v>9.4531310577587977</v>
      </c>
    </row>
    <row r="53" spans="1:7" x14ac:dyDescent="0.2">
      <c r="A53" s="45" t="s">
        <v>38</v>
      </c>
      <c r="B53" s="48">
        <v>16.661904202308296</v>
      </c>
      <c r="C53" s="48">
        <v>18.425745805795877</v>
      </c>
      <c r="D53" s="48">
        <v>30.621710284463383</v>
      </c>
      <c r="E53" s="48">
        <v>39.493876531335289</v>
      </c>
      <c r="F53" s="48">
        <v>39.493876531335289</v>
      </c>
      <c r="G53" s="48">
        <v>33.980748365553197</v>
      </c>
    </row>
    <row r="54" spans="1:7" x14ac:dyDescent="0.2">
      <c r="A54" s="43" t="s">
        <v>56</v>
      </c>
      <c r="B54" s="48">
        <v>11.989570180961833</v>
      </c>
      <c r="C54" s="48">
        <v>10.860284887430286</v>
      </c>
      <c r="D54" s="48">
        <v>20.64018227310024</v>
      </c>
      <c r="E54" s="48">
        <v>31.236618925786637</v>
      </c>
      <c r="F54" s="48">
        <v>20.828285119807276</v>
      </c>
      <c r="G54" s="48">
        <v>17.906108457031159</v>
      </c>
    </row>
    <row r="55" spans="1:7" x14ac:dyDescent="0.2">
      <c r="A55" s="43" t="s">
        <v>57</v>
      </c>
      <c r="B55" s="48"/>
      <c r="C55" s="48"/>
      <c r="D55" s="48"/>
      <c r="E55" s="48"/>
      <c r="F55" s="48"/>
      <c r="G55" s="48"/>
    </row>
    <row r="56" spans="1:7" x14ac:dyDescent="0.2">
      <c r="A56" s="43"/>
      <c r="B56" s="48"/>
      <c r="C56" s="48"/>
      <c r="D56" s="48"/>
      <c r="E56" s="48"/>
      <c r="F56" s="48"/>
      <c r="G56" s="48"/>
    </row>
    <row r="57" spans="1:7" x14ac:dyDescent="0.2">
      <c r="A57" s="50" t="s">
        <v>64</v>
      </c>
      <c r="B57" s="48">
        <v>4.4618933533292902</v>
      </c>
      <c r="C57" s="48">
        <v>8.0829042527053598</v>
      </c>
      <c r="D57" s="48">
        <v>12.798287236307301</v>
      </c>
      <c r="E57" s="48">
        <v>29.404657512335898</v>
      </c>
      <c r="F57" s="48">
        <v>14.579639136160701</v>
      </c>
      <c r="G57" s="48">
        <v>14.530596002565201</v>
      </c>
    </row>
    <row r="58" spans="1:7" x14ac:dyDescent="0.2">
      <c r="A58" s="51" t="s">
        <v>57</v>
      </c>
      <c r="B58" s="8"/>
      <c r="C58" s="8"/>
      <c r="D58" s="8"/>
      <c r="E58" s="8"/>
      <c r="F58" s="8"/>
      <c r="G58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33" sqref="F33"/>
    </sheetView>
  </sheetViews>
  <sheetFormatPr baseColWidth="10" defaultRowHeight="12.75" x14ac:dyDescent="0.2"/>
  <cols>
    <col min="1" max="1" width="39.57031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124</v>
      </c>
    </row>
    <row r="6" spans="1:7" x14ac:dyDescent="0.2">
      <c r="A6" s="42" t="s">
        <v>123</v>
      </c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117</v>
      </c>
      <c r="F7" s="10" t="s">
        <v>53</v>
      </c>
      <c r="G7" s="10" t="s">
        <v>52</v>
      </c>
    </row>
    <row r="8" spans="1:7" x14ac:dyDescent="0.2">
      <c r="A8" s="9"/>
      <c r="B8" s="10"/>
      <c r="C8" s="10"/>
      <c r="D8" s="10"/>
      <c r="E8" s="10"/>
      <c r="F8" s="10"/>
      <c r="G8" s="11"/>
    </row>
    <row r="9" spans="1:7" x14ac:dyDescent="0.2">
      <c r="A9" s="9"/>
      <c r="B9" s="12"/>
      <c r="C9" s="12"/>
      <c r="D9" s="12"/>
      <c r="E9" s="12"/>
      <c r="F9" s="12"/>
      <c r="G9" s="13"/>
    </row>
    <row r="10" spans="1:7" x14ac:dyDescent="0.2">
      <c r="A10" s="14" t="s">
        <v>3</v>
      </c>
      <c r="B10" s="15">
        <v>2312</v>
      </c>
      <c r="C10" s="15">
        <v>24168</v>
      </c>
      <c r="D10" s="15">
        <v>5861</v>
      </c>
      <c r="E10" s="15">
        <v>4035</v>
      </c>
      <c r="F10" s="15">
        <v>2613</v>
      </c>
      <c r="G10" s="16">
        <v>45835</v>
      </c>
    </row>
    <row r="11" spans="1:7" x14ac:dyDescent="0.2">
      <c r="A11" s="17" t="s">
        <v>4</v>
      </c>
      <c r="B11" s="9"/>
      <c r="C11" s="9"/>
      <c r="D11" s="9"/>
      <c r="E11" s="9"/>
      <c r="F11" s="9"/>
      <c r="G11" s="9"/>
    </row>
    <row r="12" spans="1:7" x14ac:dyDescent="0.2">
      <c r="A12" s="14" t="s">
        <v>5</v>
      </c>
      <c r="B12" s="15">
        <v>20.7</v>
      </c>
      <c r="C12" s="15">
        <v>33</v>
      </c>
      <c r="D12" s="15">
        <v>21.2</v>
      </c>
      <c r="E12" s="15">
        <v>36.799999999999997</v>
      </c>
      <c r="F12" s="15">
        <v>32.799999999999997</v>
      </c>
      <c r="G12" s="16">
        <v>31.4</v>
      </c>
    </row>
    <row r="13" spans="1:7" x14ac:dyDescent="0.2">
      <c r="A13" s="14" t="s">
        <v>6</v>
      </c>
      <c r="B13" s="15">
        <v>14.9</v>
      </c>
      <c r="C13" s="15">
        <v>20.9</v>
      </c>
      <c r="D13" s="15">
        <v>11.9</v>
      </c>
      <c r="E13" s="15">
        <v>23.6</v>
      </c>
      <c r="F13" s="15">
        <v>21.9</v>
      </c>
      <c r="G13" s="16">
        <v>19.899999999999999</v>
      </c>
    </row>
    <row r="14" spans="1:7" x14ac:dyDescent="0.2">
      <c r="A14" s="14" t="s">
        <v>7</v>
      </c>
      <c r="B14" s="161">
        <v>0.2</v>
      </c>
      <c r="C14" s="20">
        <v>28.4</v>
      </c>
      <c r="D14" s="19">
        <v>1.6</v>
      </c>
      <c r="E14" s="20">
        <v>21.8</v>
      </c>
      <c r="F14" s="20">
        <v>13.1</v>
      </c>
      <c r="G14" s="20">
        <v>19.3</v>
      </c>
    </row>
    <row r="15" spans="1:7" x14ac:dyDescent="0.2">
      <c r="A15" s="14" t="s">
        <v>8</v>
      </c>
      <c r="B15" s="161">
        <v>1</v>
      </c>
      <c r="C15" s="19">
        <v>0.2</v>
      </c>
      <c r="D15" s="20">
        <v>77</v>
      </c>
      <c r="E15" s="20">
        <v>45.3</v>
      </c>
      <c r="F15" s="19">
        <v>0.5</v>
      </c>
      <c r="G15" s="20">
        <v>16.5</v>
      </c>
    </row>
    <row r="16" spans="1:7" x14ac:dyDescent="0.2">
      <c r="A16" s="14" t="s">
        <v>9</v>
      </c>
      <c r="B16" s="20">
        <v>0</v>
      </c>
      <c r="C16" s="20">
        <v>1.5</v>
      </c>
      <c r="D16" s="20">
        <v>466.2</v>
      </c>
      <c r="E16" s="20">
        <v>296.5</v>
      </c>
      <c r="F16" s="20">
        <v>4.5</v>
      </c>
      <c r="G16" s="20">
        <v>97.1</v>
      </c>
    </row>
    <row r="17" spans="1:7" x14ac:dyDescent="0.2">
      <c r="A17" s="14" t="s">
        <v>11</v>
      </c>
      <c r="B17" s="22">
        <v>2.1</v>
      </c>
      <c r="C17" s="22">
        <v>1.4</v>
      </c>
      <c r="D17" s="22">
        <v>1.6</v>
      </c>
      <c r="E17" s="22">
        <v>1.8</v>
      </c>
      <c r="F17" s="22">
        <v>1.5</v>
      </c>
      <c r="G17" s="23">
        <v>1.5</v>
      </c>
    </row>
    <row r="18" spans="1:7" x14ac:dyDescent="0.2">
      <c r="A18" s="17" t="s">
        <v>119</v>
      </c>
      <c r="B18" s="9"/>
      <c r="C18" s="9"/>
      <c r="D18" s="9"/>
      <c r="E18" s="9"/>
      <c r="F18" s="9"/>
      <c r="G18" s="9"/>
    </row>
    <row r="19" spans="1:7" x14ac:dyDescent="0.2">
      <c r="A19" s="14" t="s">
        <v>12</v>
      </c>
      <c r="B19" s="24">
        <v>94.3</v>
      </c>
      <c r="C19" s="24">
        <v>245.1</v>
      </c>
      <c r="D19" s="24">
        <v>193.6</v>
      </c>
      <c r="E19" s="24">
        <v>252.2</v>
      </c>
      <c r="F19" s="24">
        <v>181.5</v>
      </c>
      <c r="G19" s="25">
        <v>225.8</v>
      </c>
    </row>
    <row r="20" spans="1:7" x14ac:dyDescent="0.2">
      <c r="A20" s="14" t="s">
        <v>121</v>
      </c>
      <c r="B20" s="24">
        <v>24.6</v>
      </c>
      <c r="C20" s="24">
        <v>73.8</v>
      </c>
      <c r="D20" s="24">
        <v>104.6</v>
      </c>
      <c r="E20" s="24">
        <v>145.80000000000001</v>
      </c>
      <c r="F20" s="24">
        <v>40.4</v>
      </c>
      <c r="G20" s="25">
        <v>80.8</v>
      </c>
    </row>
    <row r="21" spans="1:7" x14ac:dyDescent="0.2">
      <c r="A21" s="14" t="s">
        <v>14</v>
      </c>
      <c r="B21" s="24">
        <v>876.4</v>
      </c>
      <c r="C21" s="24">
        <v>699.1</v>
      </c>
      <c r="D21" s="24">
        <v>1322.8</v>
      </c>
      <c r="E21" s="24">
        <v>1341.3</v>
      </c>
      <c r="F21" s="24">
        <v>578.79999999999995</v>
      </c>
      <c r="G21" s="25">
        <v>867.4</v>
      </c>
    </row>
    <row r="22" spans="1:7" x14ac:dyDescent="0.2">
      <c r="A22" s="14" t="s">
        <v>15</v>
      </c>
      <c r="B22" s="24">
        <v>600.1</v>
      </c>
      <c r="C22" s="24">
        <v>450.6</v>
      </c>
      <c r="D22" s="24">
        <v>1123.5999999999999</v>
      </c>
      <c r="E22" s="24">
        <v>1095</v>
      </c>
      <c r="F22" s="24">
        <v>332.7</v>
      </c>
      <c r="G22" s="25">
        <v>626.1</v>
      </c>
    </row>
    <row r="23" spans="1:7" x14ac:dyDescent="0.2">
      <c r="A23" s="14" t="s">
        <v>16</v>
      </c>
      <c r="B23" s="24">
        <v>237.5</v>
      </c>
      <c r="C23" s="24">
        <v>317.39999999999998</v>
      </c>
      <c r="D23" s="24">
        <v>543.5</v>
      </c>
      <c r="E23" s="24">
        <v>569.1</v>
      </c>
      <c r="F23" s="24">
        <v>251.4</v>
      </c>
      <c r="G23" s="25">
        <v>376.2</v>
      </c>
    </row>
    <row r="24" spans="1:7" x14ac:dyDescent="0.2">
      <c r="A24" s="14" t="s">
        <v>17</v>
      </c>
      <c r="B24" s="24">
        <v>105.6</v>
      </c>
      <c r="C24" s="24">
        <v>232.7</v>
      </c>
      <c r="D24" s="24">
        <v>382.4</v>
      </c>
      <c r="E24" s="24">
        <v>450.4</v>
      </c>
      <c r="F24" s="24">
        <v>180.1</v>
      </c>
      <c r="G24" s="25">
        <v>274.8</v>
      </c>
    </row>
    <row r="25" spans="1:7" x14ac:dyDescent="0.2">
      <c r="A25" s="14" t="s">
        <v>18</v>
      </c>
      <c r="B25" s="24">
        <v>409.8</v>
      </c>
      <c r="C25" s="24">
        <v>707.9</v>
      </c>
      <c r="D25" s="24">
        <v>752.2</v>
      </c>
      <c r="E25" s="24">
        <v>970.6</v>
      </c>
      <c r="F25" s="24">
        <v>574.20000000000005</v>
      </c>
      <c r="G25" s="25">
        <v>711.1</v>
      </c>
    </row>
    <row r="26" spans="1:7" x14ac:dyDescent="0.2">
      <c r="A26" s="14" t="s">
        <v>19</v>
      </c>
      <c r="B26" s="24">
        <v>710.2</v>
      </c>
      <c r="C26" s="24">
        <v>311.60000000000002</v>
      </c>
      <c r="D26" s="24">
        <v>1121.5</v>
      </c>
      <c r="E26" s="24">
        <v>946.5</v>
      </c>
      <c r="F26" s="24">
        <v>259.39999999999998</v>
      </c>
      <c r="G26" s="25">
        <v>536.9</v>
      </c>
    </row>
    <row r="27" spans="1:7" x14ac:dyDescent="0.2">
      <c r="A27" s="17" t="s">
        <v>120</v>
      </c>
      <c r="B27" s="26"/>
      <c r="C27" s="26"/>
      <c r="D27" s="26"/>
      <c r="E27" s="26"/>
      <c r="F27" s="26"/>
      <c r="G27" s="26"/>
    </row>
    <row r="28" spans="1:7" x14ac:dyDescent="0.2">
      <c r="A28" s="14" t="s">
        <v>20</v>
      </c>
      <c r="B28" s="24">
        <v>547.1</v>
      </c>
      <c r="C28" s="24">
        <v>468.2</v>
      </c>
      <c r="D28" s="24">
        <v>1741.1</v>
      </c>
      <c r="E28" s="24">
        <v>1294.4000000000001</v>
      </c>
      <c r="F28" s="24">
        <v>407.7</v>
      </c>
      <c r="G28" s="25">
        <v>744.6</v>
      </c>
    </row>
    <row r="29" spans="1:7" x14ac:dyDescent="0.2">
      <c r="A29" s="14" t="s">
        <v>23</v>
      </c>
      <c r="B29" s="161">
        <v>0.1</v>
      </c>
      <c r="C29" s="161">
        <v>0</v>
      </c>
      <c r="D29" s="161">
        <v>0.6</v>
      </c>
      <c r="E29" s="161">
        <v>0</v>
      </c>
      <c r="F29" s="161">
        <v>0.1</v>
      </c>
      <c r="G29" s="161">
        <v>0.2</v>
      </c>
    </row>
    <row r="30" spans="1:7" x14ac:dyDescent="0.2">
      <c r="A30" s="14" t="s">
        <v>24</v>
      </c>
      <c r="B30" s="24">
        <v>162.69999999999999</v>
      </c>
      <c r="C30" s="24">
        <v>130</v>
      </c>
      <c r="D30" s="24">
        <v>963.6</v>
      </c>
      <c r="E30" s="24">
        <v>578.79999999999995</v>
      </c>
      <c r="F30" s="24">
        <v>124.4</v>
      </c>
      <c r="G30" s="25">
        <v>301.3</v>
      </c>
    </row>
    <row r="31" spans="1:7" x14ac:dyDescent="0.2">
      <c r="A31" s="14" t="s">
        <v>29</v>
      </c>
      <c r="B31" s="24">
        <v>19.100000000000001</v>
      </c>
      <c r="C31" s="24">
        <v>16.5</v>
      </c>
      <c r="D31" s="24">
        <v>13.9</v>
      </c>
      <c r="E31" s="24">
        <v>21.5</v>
      </c>
      <c r="F31" s="24">
        <v>18.8</v>
      </c>
      <c r="G31" s="25">
        <v>17.3</v>
      </c>
    </row>
    <row r="32" spans="1:7" x14ac:dyDescent="0.2">
      <c r="A32" s="14" t="s">
        <v>25</v>
      </c>
      <c r="B32" s="24">
        <v>86.6</v>
      </c>
      <c r="C32" s="24">
        <v>114.8</v>
      </c>
      <c r="D32" s="24">
        <v>227.8</v>
      </c>
      <c r="E32" s="24">
        <v>268</v>
      </c>
      <c r="F32" s="24">
        <v>96.5</v>
      </c>
      <c r="G32" s="25">
        <v>145.69999999999999</v>
      </c>
    </row>
    <row r="33" spans="1:7" x14ac:dyDescent="0.2">
      <c r="A33" s="92" t="s">
        <v>122</v>
      </c>
      <c r="B33" s="27">
        <v>298</v>
      </c>
      <c r="C33" s="27">
        <v>223.5</v>
      </c>
      <c r="D33" s="27">
        <v>548.29999999999995</v>
      </c>
      <c r="E33" s="27">
        <v>447.7</v>
      </c>
      <c r="F33" s="27">
        <v>186.8</v>
      </c>
      <c r="G33" s="28">
        <v>297.7</v>
      </c>
    </row>
    <row r="34" spans="1:7" x14ac:dyDescent="0.2">
      <c r="A34" s="14" t="s">
        <v>27</v>
      </c>
      <c r="B34" s="24">
        <v>0.2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</row>
    <row r="35" spans="1:7" x14ac:dyDescent="0.2">
      <c r="A35" s="14" t="s">
        <v>28</v>
      </c>
      <c r="B35" s="24">
        <v>8.6</v>
      </c>
      <c r="C35" s="24">
        <v>14</v>
      </c>
      <c r="D35" s="24">
        <v>11.2</v>
      </c>
      <c r="E35" s="24">
        <v>13.6</v>
      </c>
      <c r="F35" s="24">
        <v>19.399999999999999</v>
      </c>
      <c r="G35" s="25">
        <v>14.8</v>
      </c>
    </row>
    <row r="36" spans="1:7" x14ac:dyDescent="0.2">
      <c r="B36" s="24"/>
      <c r="C36" s="24"/>
      <c r="D36" s="24"/>
      <c r="E36" s="24"/>
      <c r="F36" s="24"/>
      <c r="G36" s="25"/>
    </row>
    <row r="37" spans="1:7" x14ac:dyDescent="0.2">
      <c r="A37" s="14" t="s">
        <v>30</v>
      </c>
      <c r="B37" s="24">
        <v>5.4</v>
      </c>
      <c r="C37" s="24">
        <v>13</v>
      </c>
      <c r="D37" s="24">
        <v>9.5</v>
      </c>
      <c r="E37" s="24">
        <v>14.7</v>
      </c>
      <c r="F37" s="24">
        <v>9.4</v>
      </c>
      <c r="G37" s="25">
        <v>11.6</v>
      </c>
    </row>
    <row r="38" spans="1:7" x14ac:dyDescent="0.2">
      <c r="A38" s="14" t="s">
        <v>31</v>
      </c>
      <c r="B38" s="24">
        <v>50.1</v>
      </c>
      <c r="C38" s="24">
        <v>0.4</v>
      </c>
      <c r="D38" s="24">
        <v>22.1</v>
      </c>
      <c r="E38" s="24">
        <v>9.6</v>
      </c>
      <c r="F38" s="24">
        <v>2.8</v>
      </c>
      <c r="G38" s="25">
        <v>10.1</v>
      </c>
    </row>
    <row r="39" spans="1:7" x14ac:dyDescent="0.2">
      <c r="A39" s="17" t="s">
        <v>32</v>
      </c>
      <c r="B39" s="27">
        <v>232.2</v>
      </c>
      <c r="C39" s="27">
        <v>207.6</v>
      </c>
      <c r="D39" s="27">
        <v>513.79999999999995</v>
      </c>
      <c r="E39" s="27">
        <v>415.6</v>
      </c>
      <c r="F39" s="27">
        <v>175.3</v>
      </c>
      <c r="G39" s="28">
        <v>273.5</v>
      </c>
    </row>
    <row r="40" spans="1:7" x14ac:dyDescent="0.2">
      <c r="A40" s="14" t="s">
        <v>33</v>
      </c>
      <c r="B40" s="24">
        <v>2.6</v>
      </c>
      <c r="C40" s="24">
        <v>1.4</v>
      </c>
      <c r="D40" s="24">
        <v>4.7</v>
      </c>
      <c r="E40" s="24">
        <v>3.2</v>
      </c>
      <c r="F40" s="24">
        <v>3.4</v>
      </c>
      <c r="G40" s="25">
        <v>2.2999999999999998</v>
      </c>
    </row>
    <row r="41" spans="1:7" x14ac:dyDescent="0.2">
      <c r="A41" s="14" t="s">
        <v>34</v>
      </c>
      <c r="B41" s="24">
        <v>98.2</v>
      </c>
      <c r="C41" s="24">
        <v>53</v>
      </c>
      <c r="D41" s="24">
        <v>139.4</v>
      </c>
      <c r="E41" s="24">
        <v>133.6</v>
      </c>
      <c r="F41" s="24">
        <v>48.4</v>
      </c>
      <c r="G41" s="24">
        <v>77.3</v>
      </c>
    </row>
    <row r="42" spans="1:7" x14ac:dyDescent="0.2">
      <c r="A42" s="17" t="s">
        <v>35</v>
      </c>
      <c r="B42" s="27">
        <v>136.69999999999999</v>
      </c>
      <c r="C42" s="27">
        <v>156</v>
      </c>
      <c r="D42" s="27">
        <v>379.2</v>
      </c>
      <c r="E42" s="27">
        <v>285.2</v>
      </c>
      <c r="F42" s="27">
        <v>130.30000000000001</v>
      </c>
      <c r="G42" s="28">
        <v>198.5</v>
      </c>
    </row>
    <row r="43" spans="1:7" x14ac:dyDescent="0.2">
      <c r="A43" s="14" t="s">
        <v>36</v>
      </c>
      <c r="B43" s="24">
        <v>1</v>
      </c>
      <c r="C43" s="24">
        <v>0.5</v>
      </c>
      <c r="D43" s="24">
        <v>1.3</v>
      </c>
      <c r="E43" s="24">
        <v>0.8</v>
      </c>
      <c r="F43" s="24">
        <v>0.4</v>
      </c>
      <c r="G43" s="25">
        <v>0.7</v>
      </c>
    </row>
    <row r="44" spans="1:7" x14ac:dyDescent="0.2">
      <c r="A44" s="14" t="s">
        <v>37</v>
      </c>
      <c r="B44" s="24">
        <v>48.7</v>
      </c>
      <c r="C44" s="24">
        <v>21.1</v>
      </c>
      <c r="D44" s="24">
        <v>87.7</v>
      </c>
      <c r="E44" s="24">
        <v>73.099999999999994</v>
      </c>
      <c r="F44" s="24">
        <v>18.3</v>
      </c>
      <c r="G44" s="25">
        <v>39</v>
      </c>
    </row>
    <row r="45" spans="1:7" x14ac:dyDescent="0.2">
      <c r="A45" s="17" t="s">
        <v>38</v>
      </c>
      <c r="B45" s="27">
        <v>89</v>
      </c>
      <c r="C45" s="27">
        <v>135.5</v>
      </c>
      <c r="D45" s="27">
        <v>292.8</v>
      </c>
      <c r="E45" s="27">
        <v>212.8</v>
      </c>
      <c r="F45" s="27">
        <v>112.5</v>
      </c>
      <c r="G45" s="28">
        <v>160.30000000000001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workbookViewId="0">
      <selection activeCell="A5" sqref="A5"/>
    </sheetView>
  </sheetViews>
  <sheetFormatPr baseColWidth="10" defaultRowHeight="12.75" x14ac:dyDescent="0.2"/>
  <cols>
    <col min="1" max="1" width="48.14062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ht="15" x14ac:dyDescent="0.25">
      <c r="A4" s="1" t="s">
        <v>76</v>
      </c>
      <c r="B4" s="3"/>
      <c r="C4" s="3"/>
      <c r="D4" s="3"/>
      <c r="E4" s="3"/>
      <c r="F4" s="3"/>
      <c r="G4" s="3"/>
    </row>
    <row r="5" spans="1:7" ht="15" x14ac:dyDescent="0.25">
      <c r="A5" s="2"/>
      <c r="B5" s="3"/>
      <c r="C5" s="3"/>
      <c r="D5" s="3"/>
      <c r="E5" s="3"/>
      <c r="F5" s="3"/>
      <c r="G5" s="3"/>
    </row>
    <row r="6" spans="1:7" ht="36" x14ac:dyDescent="0.2">
      <c r="A6" s="4"/>
      <c r="B6" s="10" t="s">
        <v>49</v>
      </c>
      <c r="C6" s="10" t="s">
        <v>50</v>
      </c>
      <c r="D6" s="10" t="s">
        <v>58</v>
      </c>
      <c r="E6" s="10" t="s">
        <v>51</v>
      </c>
      <c r="F6" s="41" t="s">
        <v>61</v>
      </c>
      <c r="G6" s="10" t="s">
        <v>43</v>
      </c>
    </row>
    <row r="8" spans="1:7" x14ac:dyDescent="0.2">
      <c r="A8" s="45" t="s">
        <v>3</v>
      </c>
      <c r="B8" s="52">
        <v>1339.8799934654401</v>
      </c>
      <c r="C8" s="53">
        <v>9444.3009012589446</v>
      </c>
      <c r="D8" s="53">
        <v>3612.8763991083624</v>
      </c>
      <c r="E8" s="53">
        <v>3562.3458113051393</v>
      </c>
      <c r="F8" s="53">
        <v>1541.7663363435456</v>
      </c>
      <c r="G8" s="53">
        <v>1127.9708134106982</v>
      </c>
    </row>
    <row r="9" spans="1:7" x14ac:dyDescent="0.2">
      <c r="A9" s="45"/>
      <c r="B9" s="44"/>
      <c r="C9" s="44"/>
      <c r="D9" s="44"/>
      <c r="E9" s="44"/>
      <c r="F9" s="44"/>
      <c r="G9" s="44"/>
    </row>
    <row r="10" spans="1:7" x14ac:dyDescent="0.2">
      <c r="A10" s="43" t="s">
        <v>4</v>
      </c>
      <c r="B10" s="44"/>
      <c r="C10" s="44"/>
      <c r="D10" s="44"/>
      <c r="E10" s="44"/>
      <c r="F10" s="44"/>
      <c r="G10" s="44"/>
    </row>
    <row r="11" spans="1:7" x14ac:dyDescent="0.2">
      <c r="A11" s="54"/>
      <c r="B11" s="44"/>
      <c r="C11" s="44"/>
      <c r="D11" s="44"/>
      <c r="E11" s="44"/>
      <c r="F11" s="44"/>
      <c r="G11" s="44"/>
    </row>
    <row r="12" spans="1:7" x14ac:dyDescent="0.2">
      <c r="A12" s="14" t="s">
        <v>5</v>
      </c>
      <c r="B12" s="55">
        <v>39.424288714506481</v>
      </c>
      <c r="C12" s="56">
        <v>74.301299279121025</v>
      </c>
      <c r="D12" s="56">
        <v>55.910996660915117</v>
      </c>
      <c r="E12" s="56">
        <v>33.941874845793478</v>
      </c>
      <c r="F12" s="56">
        <v>70.760853066374139</v>
      </c>
      <c r="G12" s="56">
        <v>94.022452983826057</v>
      </c>
    </row>
    <row r="13" spans="1:7" x14ac:dyDescent="0.2">
      <c r="A13" s="14" t="s">
        <v>6</v>
      </c>
      <c r="B13" s="55">
        <v>33.679984966071792</v>
      </c>
      <c r="C13" s="56">
        <v>65.231482730454388</v>
      </c>
      <c r="D13" s="56">
        <v>47.347796610833974</v>
      </c>
      <c r="E13" s="56">
        <v>29.864170350672079</v>
      </c>
      <c r="F13" s="56">
        <v>61.325552403153438</v>
      </c>
      <c r="G13" s="56">
        <v>84.741393359983988</v>
      </c>
    </row>
    <row r="14" spans="1:7" x14ac:dyDescent="0.2">
      <c r="A14" s="14" t="s">
        <v>7</v>
      </c>
      <c r="B14" s="57">
        <v>4.1345264280691595E-2</v>
      </c>
      <c r="C14" s="58">
        <v>53.482320015812846</v>
      </c>
      <c r="D14" s="58">
        <v>5.5787352598593856</v>
      </c>
      <c r="E14" s="58">
        <v>11.498755008048182</v>
      </c>
      <c r="F14" s="58">
        <v>41.769826903661524</v>
      </c>
      <c r="G14" s="58">
        <v>60.670621621611133</v>
      </c>
    </row>
    <row r="15" spans="1:7" x14ac:dyDescent="0.2">
      <c r="A15" s="14" t="s">
        <v>8</v>
      </c>
      <c r="B15" s="57">
        <v>0</v>
      </c>
      <c r="C15" s="58">
        <v>0.13029654771928276</v>
      </c>
      <c r="D15" s="58">
        <v>175.40433414536511</v>
      </c>
      <c r="E15" s="58">
        <v>0</v>
      </c>
      <c r="F15" s="58">
        <v>48.03069396959075</v>
      </c>
      <c r="G15" s="58">
        <v>2.1353917575156904</v>
      </c>
    </row>
    <row r="16" spans="1:7" x14ac:dyDescent="0.2">
      <c r="A16" s="14" t="s">
        <v>9</v>
      </c>
      <c r="B16" s="57">
        <v>27.932010533735035</v>
      </c>
      <c r="C16" s="58">
        <v>4.7710035395631225</v>
      </c>
      <c r="D16" s="58">
        <v>1170.9629922975535</v>
      </c>
      <c r="E16" s="58">
        <v>29.745475999456485</v>
      </c>
      <c r="F16" s="58">
        <v>438.02151345621814</v>
      </c>
      <c r="G16" s="58">
        <v>286.91905425337251</v>
      </c>
    </row>
    <row r="17" spans="1:7" x14ac:dyDescent="0.2">
      <c r="A17" s="14" t="s">
        <v>10</v>
      </c>
      <c r="B17" s="59">
        <v>0</v>
      </c>
      <c r="C17" s="58">
        <v>0</v>
      </c>
      <c r="D17" s="58">
        <v>0</v>
      </c>
      <c r="E17" s="58">
        <v>39588.158927317105</v>
      </c>
      <c r="F17" s="58">
        <v>3712.125361263797</v>
      </c>
      <c r="G17" s="58">
        <v>3012.9507296827546</v>
      </c>
    </row>
    <row r="18" spans="1:7" x14ac:dyDescent="0.2">
      <c r="A18" s="14" t="s">
        <v>11</v>
      </c>
      <c r="B18" s="55">
        <v>2.4116192815364976</v>
      </c>
      <c r="C18" s="56">
        <v>1.8769172112410373</v>
      </c>
      <c r="D18" s="56">
        <v>2.0996396814234153</v>
      </c>
      <c r="E18" s="56">
        <v>1.5297842157266721</v>
      </c>
      <c r="F18" s="56">
        <v>2.2042105913669636</v>
      </c>
      <c r="G18" s="56">
        <v>2.2288505377215135</v>
      </c>
    </row>
    <row r="19" spans="1:7" x14ac:dyDescent="0.2">
      <c r="A19" s="14" t="s">
        <v>59</v>
      </c>
      <c r="B19" s="55">
        <v>1.4199203473671655</v>
      </c>
      <c r="C19" s="56">
        <v>1.7580737169389904</v>
      </c>
      <c r="D19" s="56">
        <v>1.4569281241536085</v>
      </c>
      <c r="E19" s="56">
        <v>1.3336452923409128</v>
      </c>
      <c r="F19" s="56">
        <v>1.9394712003967334</v>
      </c>
      <c r="G19" s="56">
        <v>1.9791650079227923</v>
      </c>
    </row>
    <row r="20" spans="1:7" x14ac:dyDescent="0.2">
      <c r="A20" s="45"/>
      <c r="B20" s="60"/>
      <c r="C20" s="60"/>
      <c r="D20" s="60"/>
      <c r="E20" s="60"/>
      <c r="F20" s="60"/>
      <c r="G20" s="60"/>
    </row>
    <row r="21" spans="1:7" x14ac:dyDescent="0.2">
      <c r="A21" s="43" t="s">
        <v>21</v>
      </c>
      <c r="B21" s="44"/>
      <c r="C21" s="44"/>
      <c r="D21" s="44"/>
      <c r="E21" s="44"/>
      <c r="F21" s="44"/>
      <c r="G21" s="44"/>
    </row>
    <row r="22" spans="1:7" x14ac:dyDescent="0.2">
      <c r="A22" s="54"/>
      <c r="B22" s="44"/>
      <c r="C22" s="44"/>
      <c r="D22" s="44"/>
      <c r="E22" s="44"/>
      <c r="F22" s="44"/>
      <c r="G22" s="44"/>
    </row>
    <row r="23" spans="1:7" x14ac:dyDescent="0.2">
      <c r="A23" s="45" t="s">
        <v>12</v>
      </c>
      <c r="B23" s="61">
        <v>50.131837201250498</v>
      </c>
      <c r="C23" s="61">
        <v>71.235194238756762</v>
      </c>
      <c r="D23" s="61">
        <v>90.480969719477457</v>
      </c>
      <c r="E23" s="61">
        <v>42.025878498442438</v>
      </c>
      <c r="F23" s="61">
        <v>119.41859184277995</v>
      </c>
      <c r="G23" s="61">
        <v>84.302203874634344</v>
      </c>
    </row>
    <row r="24" spans="1:7" x14ac:dyDescent="0.2">
      <c r="A24" s="45" t="s">
        <v>13</v>
      </c>
      <c r="B24" s="61">
        <v>44.897433842602602</v>
      </c>
      <c r="C24" s="61">
        <v>36.75102557916653</v>
      </c>
      <c r="D24" s="61">
        <v>54.630544871291512</v>
      </c>
      <c r="E24" s="61">
        <v>33.446614030511178</v>
      </c>
      <c r="F24" s="61">
        <v>75.956271211394423</v>
      </c>
      <c r="G24" s="61">
        <v>57.259310750362111</v>
      </c>
    </row>
    <row r="25" spans="1:7" x14ac:dyDescent="0.2">
      <c r="A25" s="45" t="s">
        <v>14</v>
      </c>
      <c r="B25" s="61">
        <v>147.14155852177271</v>
      </c>
      <c r="C25" s="61">
        <v>276.08825520656814</v>
      </c>
      <c r="D25" s="61">
        <v>364.54360161010362</v>
      </c>
      <c r="E25" s="61">
        <v>167.66879203134931</v>
      </c>
      <c r="F25" s="61">
        <v>412.46166071220159</v>
      </c>
      <c r="G25" s="61">
        <v>323.61866265988834</v>
      </c>
    </row>
    <row r="26" spans="1:7" x14ac:dyDescent="0.2">
      <c r="A26" s="45" t="s">
        <v>15</v>
      </c>
      <c r="B26" s="61">
        <v>109.28574528356816</v>
      </c>
      <c r="C26" s="61">
        <v>240.49818293395873</v>
      </c>
      <c r="D26" s="61">
        <v>309.7327014358118</v>
      </c>
      <c r="E26" s="61">
        <v>144.91387264088556</v>
      </c>
      <c r="F26" s="61">
        <v>375.93228685263921</v>
      </c>
      <c r="G26" s="61">
        <v>277.47217705789399</v>
      </c>
    </row>
    <row r="27" spans="1:7" x14ac:dyDescent="0.2">
      <c r="A27" s="45" t="s">
        <v>16</v>
      </c>
      <c r="B27" s="61">
        <v>75.665124402505526</v>
      </c>
      <c r="C27" s="61">
        <v>107.45080908250367</v>
      </c>
      <c r="D27" s="61">
        <v>191.02841690648751</v>
      </c>
      <c r="E27" s="61">
        <v>83.14257715687485</v>
      </c>
      <c r="F27" s="61">
        <v>161.23711196231159</v>
      </c>
      <c r="G27" s="61">
        <v>156.75642914397707</v>
      </c>
    </row>
    <row r="28" spans="1:7" x14ac:dyDescent="0.2">
      <c r="A28" s="45" t="s">
        <v>17</v>
      </c>
      <c r="B28" s="61">
        <v>18.042269844722611</v>
      </c>
      <c r="C28" s="61">
        <v>69.646813521143443</v>
      </c>
      <c r="D28" s="61">
        <v>155.28896798973184</v>
      </c>
      <c r="E28" s="61">
        <v>38.301367536423584</v>
      </c>
      <c r="F28" s="61">
        <v>89.741265421758669</v>
      </c>
      <c r="G28" s="61">
        <v>106.11007478628346</v>
      </c>
    </row>
    <row r="29" spans="1:7" x14ac:dyDescent="0.2">
      <c r="A29" s="45" t="s">
        <v>18</v>
      </c>
      <c r="B29" s="61">
        <v>129.41693421642228</v>
      </c>
      <c r="C29" s="61">
        <v>212.37091607147408</v>
      </c>
      <c r="D29" s="61">
        <v>206.31635770830943</v>
      </c>
      <c r="E29" s="61">
        <v>121.87295872264836</v>
      </c>
      <c r="F29" s="61">
        <v>303.71827213759548</v>
      </c>
      <c r="G29" s="61">
        <v>225.73133342146869</v>
      </c>
    </row>
    <row r="30" spans="1:7" x14ac:dyDescent="0.2">
      <c r="A30" s="45" t="s">
        <v>19</v>
      </c>
      <c r="B30" s="61">
        <v>94.545444411058796</v>
      </c>
      <c r="C30" s="61">
        <v>173.25393463421474</v>
      </c>
      <c r="D30" s="61">
        <v>351.62471949065582</v>
      </c>
      <c r="E30" s="61">
        <v>130.69164494233027</v>
      </c>
      <c r="F30" s="61">
        <v>272.93988769979768</v>
      </c>
      <c r="G30" s="61">
        <v>257.5559702139962</v>
      </c>
    </row>
    <row r="31" spans="1:7" x14ac:dyDescent="0.2">
      <c r="A31" s="45"/>
      <c r="B31" s="44"/>
      <c r="C31" s="44"/>
      <c r="D31" s="44"/>
      <c r="E31" s="44"/>
      <c r="F31" s="44"/>
      <c r="G31" s="44"/>
    </row>
    <row r="32" spans="1:7" x14ac:dyDescent="0.2">
      <c r="A32" s="43" t="s">
        <v>22</v>
      </c>
      <c r="B32" s="44"/>
      <c r="C32" s="44"/>
      <c r="D32" s="44"/>
      <c r="E32" s="44"/>
      <c r="F32" s="44"/>
      <c r="G32" s="44"/>
    </row>
    <row r="33" spans="1:7" x14ac:dyDescent="0.2">
      <c r="A33" s="54"/>
      <c r="B33" s="44"/>
      <c r="C33" s="44"/>
      <c r="D33" s="44"/>
      <c r="E33" s="44"/>
      <c r="F33" s="44"/>
      <c r="G33" s="44"/>
    </row>
    <row r="34" spans="1:7" x14ac:dyDescent="0.2">
      <c r="A34" s="45" t="s">
        <v>20</v>
      </c>
      <c r="B34" s="61">
        <v>178.4400212690839</v>
      </c>
      <c r="C34" s="61">
        <v>172.09313548136723</v>
      </c>
      <c r="D34" s="61">
        <v>474.25873819483394</v>
      </c>
      <c r="E34" s="61">
        <v>244.58798897247971</v>
      </c>
      <c r="F34" s="61">
        <v>281.99474914137915</v>
      </c>
      <c r="G34" s="61">
        <v>317.26579045529223</v>
      </c>
    </row>
    <row r="35" spans="1:7" x14ac:dyDescent="0.2">
      <c r="A35" s="45" t="s">
        <v>23</v>
      </c>
      <c r="B35" s="61">
        <v>3.691965316532117E-2</v>
      </c>
      <c r="C35" s="61">
        <v>5.9194714753548074E-2</v>
      </c>
      <c r="D35" s="61">
        <v>0.13060409683458954</v>
      </c>
      <c r="E35" s="61">
        <v>0.13624131168880052</v>
      </c>
      <c r="F35" s="61">
        <v>0.22284381293450189</v>
      </c>
      <c r="G35" s="61">
        <v>5.4611370257008532E-2</v>
      </c>
    </row>
    <row r="36" spans="1:7" x14ac:dyDescent="0.2">
      <c r="A36" s="45" t="s">
        <v>24</v>
      </c>
      <c r="B36" s="61">
        <v>40.609398477457695</v>
      </c>
      <c r="C36" s="61">
        <v>55.702609234542734</v>
      </c>
      <c r="D36" s="61">
        <v>279.19640849325918</v>
      </c>
      <c r="E36" s="61">
        <v>115.10801302071508</v>
      </c>
      <c r="F36" s="61">
        <v>74.097051753989007</v>
      </c>
      <c r="G36" s="61">
        <v>141.46677055842031</v>
      </c>
    </row>
    <row r="37" spans="1:7" x14ac:dyDescent="0.2">
      <c r="A37" s="45" t="s">
        <v>25</v>
      </c>
      <c r="B37" s="61">
        <v>36.233310428894008</v>
      </c>
      <c r="C37" s="61">
        <v>52.026247512273358</v>
      </c>
      <c r="D37" s="61">
        <v>79.091418735057545</v>
      </c>
      <c r="E37" s="61">
        <v>49.693058210179096</v>
      </c>
      <c r="F37" s="61">
        <v>100.77532348117832</v>
      </c>
      <c r="G37" s="61">
        <v>75.258592722106286</v>
      </c>
    </row>
    <row r="38" spans="1:7" x14ac:dyDescent="0.2">
      <c r="A38" s="43" t="s">
        <v>26</v>
      </c>
      <c r="B38" s="61">
        <v>101.6342320158976</v>
      </c>
      <c r="C38" s="61">
        <v>64.423473449304637</v>
      </c>
      <c r="D38" s="61">
        <v>116.10151506335161</v>
      </c>
      <c r="E38" s="61">
        <v>79.923159053274418</v>
      </c>
      <c r="F38" s="61">
        <v>107.34521771914632</v>
      </c>
      <c r="G38" s="61">
        <v>100.59503854502262</v>
      </c>
    </row>
    <row r="39" spans="1:7" x14ac:dyDescent="0.2">
      <c r="A39" s="43"/>
      <c r="B39" s="44"/>
      <c r="C39" s="44"/>
      <c r="D39" s="44"/>
      <c r="E39" s="44"/>
      <c r="F39" s="44"/>
      <c r="G39" s="44"/>
    </row>
    <row r="40" spans="1:7" x14ac:dyDescent="0.2">
      <c r="A40" s="45" t="s">
        <v>27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</row>
    <row r="41" spans="1:7" x14ac:dyDescent="0.2">
      <c r="A41" s="45" t="s">
        <v>28</v>
      </c>
      <c r="B41" s="61">
        <v>10.465081392054778</v>
      </c>
      <c r="C41" s="61">
        <v>31.168609383078142</v>
      </c>
      <c r="D41" s="61">
        <v>20.410138391593279</v>
      </c>
      <c r="E41" s="61">
        <v>13.969286728539739</v>
      </c>
      <c r="F41" s="61">
        <v>43.9384317586671</v>
      </c>
      <c r="G41" s="61">
        <v>39.135330995160722</v>
      </c>
    </row>
    <row r="42" spans="1:7" x14ac:dyDescent="0.2">
      <c r="A42" s="49" t="s">
        <v>47</v>
      </c>
      <c r="B42" s="61">
        <v>8.0905437342032211</v>
      </c>
      <c r="C42" s="61">
        <v>9.2127876847662034</v>
      </c>
      <c r="D42" s="61">
        <v>7.6473873589166157</v>
      </c>
      <c r="E42" s="61">
        <v>5.0316907039444594</v>
      </c>
      <c r="F42" s="61">
        <v>12.298830336813094</v>
      </c>
      <c r="G42" s="61">
        <v>9.8577222321699693</v>
      </c>
    </row>
    <row r="43" spans="1:7" x14ac:dyDescent="0.2">
      <c r="A43" s="45" t="s">
        <v>30</v>
      </c>
      <c r="B43" s="61">
        <v>1.3357740534972238</v>
      </c>
      <c r="C43" s="61">
        <v>1.5061047547376765</v>
      </c>
      <c r="D43" s="61">
        <v>2.3539692073792553</v>
      </c>
      <c r="E43" s="61">
        <v>1.3067607650784803</v>
      </c>
      <c r="F43" s="61">
        <v>2.0446466793820437</v>
      </c>
      <c r="G43" s="61">
        <v>2.1318742967250737</v>
      </c>
    </row>
    <row r="44" spans="1:7" x14ac:dyDescent="0.2">
      <c r="A44" s="45" t="s">
        <v>31</v>
      </c>
      <c r="B44" s="61">
        <v>22.515587667977748</v>
      </c>
      <c r="C44" s="61">
        <v>2.0148754832537503</v>
      </c>
      <c r="D44" s="61">
        <v>16.270297855209819</v>
      </c>
      <c r="E44" s="61">
        <v>4.107732869010805</v>
      </c>
      <c r="F44" s="61">
        <v>4.6385719304181157</v>
      </c>
      <c r="G44" s="61">
        <v>5.0373136859776517</v>
      </c>
    </row>
    <row r="45" spans="1:7" x14ac:dyDescent="0.2">
      <c r="A45" s="43" t="s">
        <v>32</v>
      </c>
      <c r="B45" s="61">
        <v>80.157407952274227</v>
      </c>
      <c r="C45" s="61">
        <v>82.858314909625093</v>
      </c>
      <c r="D45" s="61">
        <v>110.23999903343926</v>
      </c>
      <c r="E45" s="61">
        <v>83.446261443780415</v>
      </c>
      <c r="F45" s="61">
        <v>132.30160053120019</v>
      </c>
      <c r="G45" s="61">
        <v>122.70345932531063</v>
      </c>
    </row>
    <row r="46" spans="1:7" x14ac:dyDescent="0.2">
      <c r="A46" s="43"/>
      <c r="B46" s="48"/>
      <c r="C46" s="48"/>
      <c r="D46" s="48"/>
      <c r="E46" s="48"/>
      <c r="F46" s="48"/>
      <c r="G46" s="48"/>
    </row>
    <row r="47" spans="1:7" x14ac:dyDescent="0.2">
      <c r="A47" s="45" t="s">
        <v>33</v>
      </c>
      <c r="B47" s="61">
        <v>9.5657904179266479E-2</v>
      </c>
      <c r="C47" s="61">
        <v>0.29278841663462862</v>
      </c>
      <c r="D47" s="61">
        <v>0.31607813779406441</v>
      </c>
      <c r="E47" s="61">
        <v>0.16505393825588208</v>
      </c>
      <c r="F47" s="61">
        <v>0.29338351642334293</v>
      </c>
      <c r="G47" s="61">
        <v>0.29112760084420386</v>
      </c>
    </row>
    <row r="48" spans="1:7" x14ac:dyDescent="0.2">
      <c r="A48" s="45" t="s">
        <v>34</v>
      </c>
      <c r="B48" s="61">
        <v>28.865425257188097</v>
      </c>
      <c r="C48" s="61">
        <v>29.011022736171302</v>
      </c>
      <c r="D48" s="61">
        <v>51.278557836381502</v>
      </c>
      <c r="E48" s="61">
        <v>31.017660493925501</v>
      </c>
      <c r="F48" s="61">
        <v>37.565091845069503</v>
      </c>
      <c r="G48" s="61">
        <v>44.088625624084003</v>
      </c>
    </row>
    <row r="49" spans="1:7" x14ac:dyDescent="0.2">
      <c r="A49" s="43" t="s">
        <v>35</v>
      </c>
      <c r="B49" s="61">
        <v>55.416106843850415</v>
      </c>
      <c r="C49" s="61">
        <v>54.140080590088523</v>
      </c>
      <c r="D49" s="61">
        <v>69.716992560731228</v>
      </c>
      <c r="E49" s="61">
        <v>58.63501270534497</v>
      </c>
      <c r="F49" s="61">
        <v>88.50635842353951</v>
      </c>
      <c r="G49" s="61">
        <v>85.429495081085406</v>
      </c>
    </row>
    <row r="50" spans="1:7" x14ac:dyDescent="0.2">
      <c r="A50" s="43"/>
      <c r="B50" s="48"/>
      <c r="C50" s="48"/>
      <c r="D50" s="48"/>
      <c r="E50" s="48"/>
      <c r="F50" s="48"/>
      <c r="G50" s="48"/>
    </row>
    <row r="51" spans="1:7" x14ac:dyDescent="0.2">
      <c r="A51" s="45" t="s">
        <v>36</v>
      </c>
      <c r="B51" s="61">
        <v>0.25564220926035375</v>
      </c>
      <c r="C51" s="61">
        <v>0.16749204647884333</v>
      </c>
      <c r="D51" s="61">
        <v>0.75220797458981914</v>
      </c>
      <c r="E51" s="61">
        <v>0.23015870916655226</v>
      </c>
      <c r="F51" s="61">
        <v>0.34343874783420414</v>
      </c>
      <c r="G51" s="61">
        <v>0.33476210470294115</v>
      </c>
    </row>
    <row r="52" spans="1:7" x14ac:dyDescent="0.2">
      <c r="A52" s="45" t="s">
        <v>37</v>
      </c>
      <c r="B52" s="61">
        <v>3.3584268208214962</v>
      </c>
      <c r="C52" s="61">
        <v>6.531761108855962</v>
      </c>
      <c r="D52" s="61">
        <v>12.107833566028637</v>
      </c>
      <c r="E52" s="61">
        <v>4.4751586384107567</v>
      </c>
      <c r="F52" s="61">
        <v>9.2734602733957967</v>
      </c>
      <c r="G52" s="61">
        <v>9.1952367386953426</v>
      </c>
    </row>
    <row r="53" spans="1:7" x14ac:dyDescent="0.2">
      <c r="A53" s="43" t="s">
        <v>38</v>
      </c>
      <c r="B53" s="61">
        <v>52.313322232289281</v>
      </c>
      <c r="C53" s="61">
        <v>47.77581152771139</v>
      </c>
      <c r="D53" s="61">
        <v>58.36136696929244</v>
      </c>
      <c r="E53" s="61">
        <v>54.390012776100754</v>
      </c>
      <c r="F53" s="61">
        <v>79.576336897977953</v>
      </c>
      <c r="G53" s="61">
        <v>76.56902044709301</v>
      </c>
    </row>
    <row r="54" spans="1:7" x14ac:dyDescent="0.2">
      <c r="A54" s="43"/>
      <c r="B54" s="48"/>
      <c r="C54" s="48"/>
      <c r="D54" s="48"/>
      <c r="E54" s="48"/>
      <c r="F54" s="48"/>
      <c r="G54" s="48"/>
    </row>
    <row r="55" spans="1:7" x14ac:dyDescent="0.2">
      <c r="A55" s="43" t="s">
        <v>66</v>
      </c>
      <c r="B55" s="48"/>
      <c r="C55" s="48"/>
      <c r="D55" s="48"/>
      <c r="E55" s="48"/>
      <c r="F55" s="48"/>
      <c r="G55" s="48"/>
    </row>
    <row r="56" spans="1:7" x14ac:dyDescent="0.2">
      <c r="A56" s="62" t="s">
        <v>67</v>
      </c>
      <c r="B56" s="48">
        <v>35.909923639502964</v>
      </c>
      <c r="C56" s="61">
        <v>27.175090024606366</v>
      </c>
      <c r="D56" s="61">
        <v>40.057821660349262</v>
      </c>
      <c r="E56" s="61">
        <v>40.78296762149656</v>
      </c>
      <c r="F56" s="61">
        <v>40.207024972362611</v>
      </c>
      <c r="G56" s="61">
        <v>39.479328402210996</v>
      </c>
    </row>
    <row r="57" spans="1:7" x14ac:dyDescent="0.2">
      <c r="A57" s="62" t="s">
        <v>68</v>
      </c>
      <c r="B57" s="61">
        <v>33.546748722164679</v>
      </c>
      <c r="C57" s="61">
        <v>24.080329475875949</v>
      </c>
      <c r="D57" s="61">
        <v>27.434772774012409</v>
      </c>
      <c r="E57" s="61">
        <v>34.913015565704207</v>
      </c>
      <c r="F57" s="61">
        <v>38.298438055509166</v>
      </c>
      <c r="G57" s="61">
        <v>36.541153364692867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5" sqref="A5"/>
    </sheetView>
  </sheetViews>
  <sheetFormatPr baseColWidth="10" defaultRowHeight="12.75" x14ac:dyDescent="0.2"/>
  <cols>
    <col min="1" max="1" width="48.140625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ht="15" x14ac:dyDescent="0.25">
      <c r="A4" s="1" t="s">
        <v>77</v>
      </c>
      <c r="B4" s="3"/>
      <c r="C4" s="3"/>
      <c r="D4" s="3"/>
      <c r="E4" s="3"/>
      <c r="F4" s="3"/>
    </row>
    <row r="5" spans="1:6" ht="15" x14ac:dyDescent="0.25">
      <c r="A5" s="2"/>
      <c r="B5" s="3"/>
      <c r="C5" s="3"/>
      <c r="D5" s="3"/>
      <c r="E5" s="3"/>
      <c r="F5" s="3"/>
    </row>
    <row r="6" spans="1:6" ht="36" x14ac:dyDescent="0.2">
      <c r="A6" s="4"/>
      <c r="B6" s="10" t="s">
        <v>72</v>
      </c>
      <c r="C6" s="10" t="s">
        <v>50</v>
      </c>
      <c r="D6" s="10" t="s">
        <v>58</v>
      </c>
      <c r="E6" s="10" t="s">
        <v>10</v>
      </c>
      <c r="F6" s="41" t="s">
        <v>73</v>
      </c>
    </row>
    <row r="8" spans="1:6" x14ac:dyDescent="0.2">
      <c r="A8" s="14" t="s">
        <v>3</v>
      </c>
      <c r="B8" s="64">
        <v>1328.8213111386576</v>
      </c>
      <c r="C8" s="65">
        <v>9512.6321051019277</v>
      </c>
      <c r="D8" s="66">
        <v>3519.5266981548971</v>
      </c>
      <c r="E8" s="65">
        <v>3290.2174922745244</v>
      </c>
      <c r="F8" s="66">
        <v>2304.9804512239166</v>
      </c>
    </row>
    <row r="9" spans="1:6" x14ac:dyDescent="0.2">
      <c r="A9" s="14"/>
      <c r="B9" s="67"/>
      <c r="C9" s="68"/>
      <c r="D9" s="44"/>
      <c r="E9" s="68"/>
      <c r="F9" s="44"/>
    </row>
    <row r="10" spans="1:6" x14ac:dyDescent="0.2">
      <c r="A10" s="17" t="s">
        <v>4</v>
      </c>
      <c r="B10" s="67"/>
      <c r="C10" s="68"/>
      <c r="D10" s="44"/>
      <c r="E10" s="68"/>
      <c r="F10" s="44"/>
    </row>
    <row r="11" spans="1:6" x14ac:dyDescent="0.2">
      <c r="A11" s="69"/>
      <c r="B11" s="67"/>
      <c r="C11" s="68"/>
      <c r="D11" s="44"/>
      <c r="E11" s="68"/>
      <c r="F11" s="44"/>
    </row>
    <row r="12" spans="1:6" x14ac:dyDescent="0.2">
      <c r="A12" s="14" t="s">
        <v>5</v>
      </c>
      <c r="B12" s="70">
        <v>41.580543307097706</v>
      </c>
      <c r="C12" s="71">
        <v>77.959388630714358</v>
      </c>
      <c r="D12" s="72">
        <v>57.322764744699931</v>
      </c>
      <c r="E12" s="71">
        <v>34.521420975520336</v>
      </c>
      <c r="F12" s="72">
        <v>82.351927166671004</v>
      </c>
    </row>
    <row r="13" spans="1:6" x14ac:dyDescent="0.2">
      <c r="A13" s="14" t="s">
        <v>6</v>
      </c>
      <c r="B13" s="70">
        <v>35.268909156572349</v>
      </c>
      <c r="C13" s="71">
        <v>68.844136790809031</v>
      </c>
      <c r="D13" s="72">
        <v>49.936848733030416</v>
      </c>
      <c r="E13" s="71">
        <v>28.610695445265286</v>
      </c>
      <c r="F13" s="72">
        <v>74.017184105796659</v>
      </c>
    </row>
    <row r="14" spans="1:6" x14ac:dyDescent="0.2">
      <c r="A14" s="14" t="s">
        <v>7</v>
      </c>
      <c r="B14" s="64" t="s">
        <v>70</v>
      </c>
      <c r="C14" s="65">
        <v>56.05081304731015</v>
      </c>
      <c r="D14" s="66" t="s">
        <v>70</v>
      </c>
      <c r="E14" s="65">
        <v>13.312216434081709</v>
      </c>
      <c r="F14" s="72">
        <v>54.811949227516571</v>
      </c>
    </row>
    <row r="15" spans="1:6" x14ac:dyDescent="0.2">
      <c r="A15" s="14" t="s">
        <v>8</v>
      </c>
      <c r="B15" s="64" t="s">
        <v>70</v>
      </c>
      <c r="C15" s="65" t="s">
        <v>70</v>
      </c>
      <c r="D15" s="66">
        <v>181.00729183824777</v>
      </c>
      <c r="E15" s="65" t="s">
        <v>70</v>
      </c>
      <c r="F15" s="66" t="s">
        <v>70</v>
      </c>
    </row>
    <row r="16" spans="1:6" x14ac:dyDescent="0.2">
      <c r="A16" s="14" t="s">
        <v>9</v>
      </c>
      <c r="B16" s="64">
        <v>20.749417624194006</v>
      </c>
      <c r="C16" s="65">
        <v>8.6587554324775624</v>
      </c>
      <c r="D16" s="66">
        <v>1201.0362941584117</v>
      </c>
      <c r="E16" s="65">
        <v>25.837677741651472</v>
      </c>
      <c r="F16" s="66">
        <v>168.78959530886323</v>
      </c>
    </row>
    <row r="17" spans="1:6" x14ac:dyDescent="0.2">
      <c r="A17" s="14" t="s">
        <v>10</v>
      </c>
      <c r="B17" s="64" t="s">
        <v>70</v>
      </c>
      <c r="C17" s="65" t="s">
        <v>70</v>
      </c>
      <c r="D17" s="66" t="s">
        <v>70</v>
      </c>
      <c r="E17" s="65">
        <v>42658.260694950062</v>
      </c>
      <c r="F17" s="66">
        <v>1667.2701575535757</v>
      </c>
    </row>
    <row r="18" spans="1:6" x14ac:dyDescent="0.2">
      <c r="A18" s="14" t="s">
        <v>11</v>
      </c>
      <c r="B18" s="70">
        <v>2.2747479989330639</v>
      </c>
      <c r="C18" s="71">
        <v>1.8757248934455117</v>
      </c>
      <c r="D18" s="72">
        <v>2.157329253681997</v>
      </c>
      <c r="E18" s="71">
        <v>1.5915985355166375</v>
      </c>
      <c r="F18" s="72">
        <v>2.3669388458150298</v>
      </c>
    </row>
    <row r="19" spans="1:6" x14ac:dyDescent="0.2">
      <c r="A19" s="14" t="s">
        <v>59</v>
      </c>
      <c r="B19" s="70">
        <v>1.4152597388714792</v>
      </c>
      <c r="C19" s="71">
        <v>1.7531123352441542</v>
      </c>
      <c r="D19" s="72">
        <v>1.4605171282117961</v>
      </c>
      <c r="E19" s="71">
        <v>1.406749958366007</v>
      </c>
      <c r="F19" s="72">
        <v>1.6991283757661693</v>
      </c>
    </row>
    <row r="20" spans="1:6" x14ac:dyDescent="0.2">
      <c r="A20" s="14"/>
      <c r="B20" s="73"/>
      <c r="C20" s="74"/>
      <c r="D20" s="75"/>
      <c r="E20" s="74"/>
      <c r="F20" s="75"/>
    </row>
    <row r="21" spans="1:6" x14ac:dyDescent="0.2">
      <c r="A21" s="17" t="s">
        <v>21</v>
      </c>
      <c r="B21" s="76"/>
      <c r="C21" s="77"/>
      <c r="D21" s="78"/>
      <c r="E21" s="77"/>
      <c r="F21" s="78"/>
    </row>
    <row r="22" spans="1:6" x14ac:dyDescent="0.2">
      <c r="A22" s="69"/>
      <c r="B22" s="76"/>
      <c r="C22" s="77"/>
      <c r="D22" s="78"/>
      <c r="E22" s="77"/>
      <c r="F22" s="78"/>
    </row>
    <row r="23" spans="1:6" x14ac:dyDescent="0.2">
      <c r="A23" s="14" t="s">
        <v>12</v>
      </c>
      <c r="B23" s="79">
        <v>39.179561176676209</v>
      </c>
      <c r="C23" s="80">
        <v>91.477775829985347</v>
      </c>
      <c r="D23" s="81">
        <v>97.503326210423623</v>
      </c>
      <c r="E23" s="80">
        <v>50.564688210383785</v>
      </c>
      <c r="F23" s="81">
        <v>82.28533967558603</v>
      </c>
    </row>
    <row r="24" spans="1:6" x14ac:dyDescent="0.2">
      <c r="A24" s="14" t="s">
        <v>13</v>
      </c>
      <c r="B24" s="79">
        <v>10.545430691012534</v>
      </c>
      <c r="C24" s="80">
        <v>48.216699093380967</v>
      </c>
      <c r="D24" s="81">
        <v>51.444204234489732</v>
      </c>
      <c r="E24" s="80">
        <v>39.427514337828782</v>
      </c>
      <c r="F24" s="81">
        <v>24.339367709856223</v>
      </c>
    </row>
    <row r="25" spans="1:6" x14ac:dyDescent="0.2">
      <c r="A25" s="14" t="s">
        <v>14</v>
      </c>
      <c r="B25" s="79">
        <v>120.8514906105848</v>
      </c>
      <c r="C25" s="80">
        <v>279.85266133894748</v>
      </c>
      <c r="D25" s="81">
        <v>353.7046838198425</v>
      </c>
      <c r="E25" s="80">
        <v>216.73141531440169</v>
      </c>
      <c r="F25" s="81">
        <v>306.38228002911654</v>
      </c>
    </row>
    <row r="26" spans="1:6" x14ac:dyDescent="0.2">
      <c r="A26" s="14" t="s">
        <v>15</v>
      </c>
      <c r="B26" s="79">
        <v>82.582279219034575</v>
      </c>
      <c r="C26" s="80">
        <v>244.99175108025821</v>
      </c>
      <c r="D26" s="81">
        <v>302.00173713357378</v>
      </c>
      <c r="E26" s="80">
        <v>193.15295771726358</v>
      </c>
      <c r="F26" s="81">
        <v>267.39498039947233</v>
      </c>
    </row>
    <row r="27" spans="1:6" x14ac:dyDescent="0.2">
      <c r="A27" s="14" t="s">
        <v>16</v>
      </c>
      <c r="B27" s="79">
        <v>64.751303447363199</v>
      </c>
      <c r="C27" s="80">
        <v>126.9601474188359</v>
      </c>
      <c r="D27" s="81">
        <v>202.04504600339524</v>
      </c>
      <c r="E27" s="80">
        <v>103.46553725768975</v>
      </c>
      <c r="F27" s="81">
        <v>126.91120018670718</v>
      </c>
    </row>
    <row r="28" spans="1:6" x14ac:dyDescent="0.2">
      <c r="A28" s="14" t="s">
        <v>17</v>
      </c>
      <c r="B28" s="79">
        <v>17.209695082341408</v>
      </c>
      <c r="C28" s="80">
        <v>77.426110897152029</v>
      </c>
      <c r="D28" s="81">
        <v>169.55572591787347</v>
      </c>
      <c r="E28" s="80">
        <v>43.526823038235015</v>
      </c>
      <c r="F28" s="81">
        <v>75.973952261828444</v>
      </c>
    </row>
    <row r="29" spans="1:6" x14ac:dyDescent="0.2">
      <c r="A29" s="14" t="s">
        <v>18</v>
      </c>
      <c r="B29" s="79">
        <v>100.92461093508609</v>
      </c>
      <c r="C29" s="80">
        <v>230.2073944306739</v>
      </c>
      <c r="D29" s="81">
        <v>206.89131517947177</v>
      </c>
      <c r="E29" s="80">
        <v>129.20793364379861</v>
      </c>
      <c r="F29" s="81">
        <v>227.14729911206746</v>
      </c>
    </row>
    <row r="30" spans="1:6" x14ac:dyDescent="0.2">
      <c r="A30" s="14" t="s">
        <v>19</v>
      </c>
      <c r="B30" s="79">
        <v>85.76755077178656</v>
      </c>
      <c r="C30" s="80">
        <v>178.91031483398027</v>
      </c>
      <c r="D30" s="81">
        <v>351.41833809919029</v>
      </c>
      <c r="E30" s="80">
        <v>192.88703469736191</v>
      </c>
      <c r="F30" s="81">
        <v>208.95348598581916</v>
      </c>
    </row>
    <row r="31" spans="1:6" x14ac:dyDescent="0.2">
      <c r="A31" s="14"/>
      <c r="B31" s="67"/>
      <c r="C31" s="68"/>
      <c r="D31" s="44"/>
      <c r="E31" s="68"/>
      <c r="F31" s="44"/>
    </row>
    <row r="32" spans="1:6" x14ac:dyDescent="0.2">
      <c r="A32" s="17" t="s">
        <v>22</v>
      </c>
      <c r="B32" s="67"/>
      <c r="C32" s="68"/>
      <c r="D32" s="44"/>
      <c r="E32" s="68"/>
      <c r="F32" s="44"/>
    </row>
    <row r="33" spans="1:6" x14ac:dyDescent="0.2">
      <c r="A33" s="69"/>
      <c r="B33" s="67"/>
      <c r="C33" s="68"/>
      <c r="D33" s="44"/>
      <c r="E33" s="68"/>
      <c r="F33" s="44"/>
    </row>
    <row r="34" spans="1:6" x14ac:dyDescent="0.2">
      <c r="A34" s="14" t="s">
        <v>20</v>
      </c>
      <c r="B34" s="82">
        <v>158.14110329230701</v>
      </c>
      <c r="C34" s="83">
        <v>202.9559470084053</v>
      </c>
      <c r="D34" s="84">
        <v>543.55642553717416</v>
      </c>
      <c r="E34" s="83">
        <v>269.28746707768516</v>
      </c>
      <c r="F34" s="84">
        <v>249.64810991029586</v>
      </c>
    </row>
    <row r="35" spans="1:6" x14ac:dyDescent="0.2">
      <c r="A35" s="14" t="s">
        <v>23</v>
      </c>
      <c r="B35" s="85">
        <v>2.0853614346166897E-2</v>
      </c>
      <c r="C35" s="83">
        <v>0.14266943510964197</v>
      </c>
      <c r="D35" s="84">
        <v>0.17718286574503456</v>
      </c>
      <c r="E35" s="83">
        <v>0.11544779888631271</v>
      </c>
      <c r="F35" s="84">
        <v>0.34632830031543005</v>
      </c>
    </row>
    <row r="36" spans="1:6" x14ac:dyDescent="0.2">
      <c r="A36" s="14" t="s">
        <v>24</v>
      </c>
      <c r="B36" s="85">
        <v>45.16726600420953</v>
      </c>
      <c r="C36" s="83">
        <v>64.027171462711664</v>
      </c>
      <c r="D36" s="84">
        <v>343.41303192071808</v>
      </c>
      <c r="E36" s="83">
        <v>117.05581446763199</v>
      </c>
      <c r="F36" s="84">
        <v>80.754681974770719</v>
      </c>
    </row>
    <row r="37" spans="1:6" x14ac:dyDescent="0.2">
      <c r="A37" s="14" t="s">
        <v>25</v>
      </c>
      <c r="B37" s="85">
        <v>33.758740360113805</v>
      </c>
      <c r="C37" s="83">
        <v>58.312897539766752</v>
      </c>
      <c r="D37" s="84">
        <v>86.062152086677443</v>
      </c>
      <c r="E37" s="83">
        <v>66.010547103701938</v>
      </c>
      <c r="F37" s="84">
        <v>56.606161158785682</v>
      </c>
    </row>
    <row r="38" spans="1:6" x14ac:dyDescent="0.2">
      <c r="A38" s="17" t="s">
        <v>26</v>
      </c>
      <c r="B38" s="85">
        <v>79.235950542329888</v>
      </c>
      <c r="C38" s="83">
        <v>80.75854744103664</v>
      </c>
      <c r="D38" s="84">
        <v>114.25842439552345</v>
      </c>
      <c r="E38" s="83">
        <v>86.336553305237459</v>
      </c>
      <c r="F38" s="84">
        <v>112.63359507705488</v>
      </c>
    </row>
    <row r="39" spans="1:6" x14ac:dyDescent="0.2">
      <c r="A39" s="17"/>
      <c r="B39" s="76"/>
      <c r="C39" s="77"/>
      <c r="D39" s="78"/>
      <c r="E39" s="77"/>
      <c r="F39" s="78"/>
    </row>
    <row r="40" spans="1:6" x14ac:dyDescent="0.2">
      <c r="A40" s="14" t="s">
        <v>27</v>
      </c>
      <c r="B40" s="86">
        <v>0</v>
      </c>
      <c r="C40" s="87">
        <v>0</v>
      </c>
      <c r="D40" s="88">
        <v>0</v>
      </c>
      <c r="E40" s="87">
        <v>0</v>
      </c>
      <c r="F40" s="88">
        <v>0</v>
      </c>
    </row>
    <row r="41" spans="1:6" x14ac:dyDescent="0.2">
      <c r="A41" s="14" t="s">
        <v>28</v>
      </c>
      <c r="B41" s="85">
        <v>11.8082418790917</v>
      </c>
      <c r="C41" s="83">
        <v>31.159495801769573</v>
      </c>
      <c r="D41" s="84">
        <v>19.354704605801231</v>
      </c>
      <c r="E41" s="83">
        <v>11.750536091958937</v>
      </c>
      <c r="F41" s="84">
        <v>31.867821975314381</v>
      </c>
    </row>
    <row r="42" spans="1:6" x14ac:dyDescent="0.2">
      <c r="A42" s="39" t="s">
        <v>47</v>
      </c>
      <c r="B42" s="85">
        <v>8.2557012045123397</v>
      </c>
      <c r="C42" s="83">
        <v>10.23292903781458</v>
      </c>
      <c r="D42" s="84">
        <v>8.2195458703955158</v>
      </c>
      <c r="E42" s="83">
        <v>5.1504155995482099</v>
      </c>
      <c r="F42" s="84">
        <v>11.122165175593247</v>
      </c>
    </row>
    <row r="43" spans="1:6" x14ac:dyDescent="0.2">
      <c r="A43" s="14" t="s">
        <v>30</v>
      </c>
      <c r="B43" s="85">
        <v>1.0944350257164088</v>
      </c>
      <c r="C43" s="83">
        <v>1.6979664598625843</v>
      </c>
      <c r="D43" s="84">
        <v>2.4087206224246254</v>
      </c>
      <c r="E43" s="83">
        <v>1.4699663638787706</v>
      </c>
      <c r="F43" s="84">
        <v>2.241883371980522</v>
      </c>
    </row>
    <row r="44" spans="1:6" x14ac:dyDescent="0.2">
      <c r="A44" s="14" t="s">
        <v>31</v>
      </c>
      <c r="B44" s="85">
        <v>19.698268985550541</v>
      </c>
      <c r="C44" s="83">
        <v>2.3124326436021252</v>
      </c>
      <c r="D44" s="84">
        <v>17.97867325593495</v>
      </c>
      <c r="E44" s="83">
        <v>4.1305411484525978</v>
      </c>
      <c r="F44" s="84">
        <v>13.072754950366411</v>
      </c>
    </row>
    <row r="45" spans="1:6" x14ac:dyDescent="0.2">
      <c r="A45" s="17" t="s">
        <v>32</v>
      </c>
      <c r="B45" s="85">
        <v>61.995787205642294</v>
      </c>
      <c r="C45" s="83">
        <v>97.674715101526871</v>
      </c>
      <c r="D45" s="84">
        <v>105.0061892525696</v>
      </c>
      <c r="E45" s="83">
        <v>87.336166285316835</v>
      </c>
      <c r="F45" s="84">
        <v>118.06461355442912</v>
      </c>
    </row>
    <row r="46" spans="1:6" x14ac:dyDescent="0.2">
      <c r="A46" s="17"/>
      <c r="B46" s="89"/>
      <c r="C46" s="90"/>
      <c r="D46" s="91"/>
      <c r="E46" s="90"/>
      <c r="F46" s="91"/>
    </row>
    <row r="47" spans="1:6" x14ac:dyDescent="0.2">
      <c r="A47" s="14" t="s">
        <v>33</v>
      </c>
      <c r="B47" s="85">
        <v>0.17257380518203627</v>
      </c>
      <c r="C47" s="83">
        <v>0.21546441579363196</v>
      </c>
      <c r="D47" s="84">
        <v>0.53532223775365717</v>
      </c>
      <c r="E47" s="83">
        <v>0.11692364466618466</v>
      </c>
      <c r="F47" s="84">
        <v>0.26843479435297196</v>
      </c>
    </row>
    <row r="48" spans="1:6" x14ac:dyDescent="0.2">
      <c r="A48" s="14" t="s">
        <v>34</v>
      </c>
      <c r="B48" s="85">
        <v>20.928181842858493</v>
      </c>
      <c r="C48" s="83">
        <v>31.419147473743205</v>
      </c>
      <c r="D48" s="84">
        <v>41.889904485472819</v>
      </c>
      <c r="E48" s="83">
        <v>26.728917960011849</v>
      </c>
      <c r="F48" s="84">
        <v>39.565815447769758</v>
      </c>
    </row>
    <row r="49" spans="1:6" x14ac:dyDescent="0.2">
      <c r="A49" s="17" t="s">
        <v>35</v>
      </c>
      <c r="B49" s="85">
        <v>41.240179167965834</v>
      </c>
      <c r="C49" s="83">
        <v>66.471032043577367</v>
      </c>
      <c r="D49" s="84">
        <v>63.651607004850462</v>
      </c>
      <c r="E49" s="83">
        <v>60.724171969971138</v>
      </c>
      <c r="F49" s="84">
        <v>78.767232901012363</v>
      </c>
    </row>
    <row r="50" spans="1:6" x14ac:dyDescent="0.2">
      <c r="A50" s="17"/>
      <c r="B50" s="89"/>
      <c r="C50" s="90"/>
      <c r="D50" s="91"/>
      <c r="E50" s="90"/>
      <c r="F50" s="91"/>
    </row>
    <row r="51" spans="1:6" x14ac:dyDescent="0.2">
      <c r="A51" s="14" t="s">
        <v>36</v>
      </c>
      <c r="B51" s="85">
        <v>0.3352847720359825</v>
      </c>
      <c r="C51" s="83">
        <v>0.36827362691952803</v>
      </c>
      <c r="D51" s="84">
        <v>0.97233207501715124</v>
      </c>
      <c r="E51" s="83">
        <v>0.3142296701133287</v>
      </c>
      <c r="F51" s="84">
        <v>0.43903095335708531</v>
      </c>
    </row>
    <row r="52" spans="1:6" x14ac:dyDescent="0.2">
      <c r="A52" s="14" t="s">
        <v>37</v>
      </c>
      <c r="B52" s="85">
        <v>2.9360622206564591</v>
      </c>
      <c r="C52" s="83">
        <v>6.6823405051091402</v>
      </c>
      <c r="D52" s="84">
        <v>13.25209242813089</v>
      </c>
      <c r="E52" s="83">
        <v>5.768829036212745</v>
      </c>
      <c r="F52" s="84">
        <v>7.8932896984770133</v>
      </c>
    </row>
    <row r="53" spans="1:6" x14ac:dyDescent="0.2">
      <c r="A53" s="17" t="s">
        <v>38</v>
      </c>
      <c r="B53" s="85">
        <v>38.639401719345372</v>
      </c>
      <c r="C53" s="83">
        <v>60.156965165387703</v>
      </c>
      <c r="D53" s="84">
        <v>51.371846651736732</v>
      </c>
      <c r="E53" s="83">
        <v>55.269572603871737</v>
      </c>
      <c r="F53" s="84">
        <v>71.31297415589242</v>
      </c>
    </row>
    <row r="54" spans="1:6" x14ac:dyDescent="0.2">
      <c r="A54" s="17"/>
      <c r="B54" s="89"/>
      <c r="C54" s="90"/>
      <c r="D54" s="91"/>
      <c r="E54" s="90"/>
      <c r="F54" s="91"/>
    </row>
    <row r="55" spans="1:6" x14ac:dyDescent="0.2">
      <c r="A55" s="17" t="s">
        <v>66</v>
      </c>
      <c r="B55" s="89"/>
      <c r="C55" s="90"/>
      <c r="D55" s="91"/>
      <c r="E55" s="90"/>
      <c r="F55" s="91"/>
    </row>
    <row r="56" spans="1:6" x14ac:dyDescent="0.2">
      <c r="A56" s="92" t="s">
        <v>67</v>
      </c>
      <c r="B56" s="89">
        <v>28.636073110836719</v>
      </c>
      <c r="C56" s="83">
        <v>34.164048092265404</v>
      </c>
      <c r="D56" s="84">
        <v>35.031469948447452</v>
      </c>
      <c r="E56" s="83">
        <v>39.147871919515765</v>
      </c>
      <c r="F56" s="84">
        <v>40.729252006925108</v>
      </c>
    </row>
    <row r="57" spans="1:6" x14ac:dyDescent="0.2">
      <c r="A57" s="92" t="s">
        <v>68</v>
      </c>
      <c r="B57" s="85">
        <v>23.274291646224682</v>
      </c>
      <c r="C57" s="83">
        <v>29.825717848257163</v>
      </c>
      <c r="D57" s="84">
        <v>23.78270969566606</v>
      </c>
      <c r="E57" s="83">
        <v>31.180868551252022</v>
      </c>
      <c r="F57" s="84">
        <v>34.126512994288049</v>
      </c>
    </row>
    <row r="58" spans="1:6" x14ac:dyDescent="0.2">
      <c r="A58" s="17"/>
      <c r="B58" s="93"/>
      <c r="C58" s="94"/>
      <c r="D58" s="94"/>
      <c r="E58" s="94"/>
      <c r="F58" s="95" t="s">
        <v>63</v>
      </c>
    </row>
    <row r="59" spans="1:6" x14ac:dyDescent="0.2">
      <c r="A59" s="96"/>
      <c r="B59" s="97"/>
      <c r="C59" s="94"/>
      <c r="D59" s="94"/>
      <c r="E59" s="94"/>
      <c r="F59" s="98"/>
    </row>
    <row r="60" spans="1:6" x14ac:dyDescent="0.2">
      <c r="A60" s="99" t="s">
        <v>71</v>
      </c>
      <c r="B60" s="8"/>
      <c r="C60" s="94"/>
      <c r="D60" s="94"/>
      <c r="E60" s="94"/>
      <c r="F60" s="9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A5" sqref="A5"/>
    </sheetView>
  </sheetViews>
  <sheetFormatPr baseColWidth="10" defaultRowHeight="12.75" x14ac:dyDescent="0.2"/>
  <cols>
    <col min="1" max="1" width="48.140625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ht="15" x14ac:dyDescent="0.25">
      <c r="A4" s="1" t="s">
        <v>78</v>
      </c>
      <c r="B4" s="3"/>
      <c r="C4" s="3"/>
      <c r="D4" s="3"/>
      <c r="E4" s="3"/>
      <c r="F4" s="3"/>
    </row>
    <row r="5" spans="1:6" ht="15" x14ac:dyDescent="0.25">
      <c r="A5" s="2"/>
      <c r="B5" s="3"/>
      <c r="C5" s="3"/>
      <c r="D5" s="3"/>
      <c r="E5" s="3"/>
      <c r="F5" s="3"/>
    </row>
    <row r="6" spans="1:6" ht="36" x14ac:dyDescent="0.2">
      <c r="A6" s="4"/>
      <c r="B6" s="10" t="s">
        <v>72</v>
      </c>
      <c r="C6" s="10" t="s">
        <v>50</v>
      </c>
      <c r="D6" s="10" t="s">
        <v>58</v>
      </c>
      <c r="E6" s="10" t="s">
        <v>75</v>
      </c>
      <c r="F6" s="41" t="s">
        <v>73</v>
      </c>
    </row>
    <row r="8" spans="1:6" x14ac:dyDescent="0.2">
      <c r="A8" s="14" t="s">
        <v>3</v>
      </c>
      <c r="B8" s="100">
        <v>1273.431351491726</v>
      </c>
      <c r="C8" s="58">
        <v>9322.9351171412109</v>
      </c>
      <c r="D8" s="58">
        <v>3596.2173301113994</v>
      </c>
      <c r="E8" s="58">
        <v>2019.52460289378</v>
      </c>
      <c r="F8" s="105">
        <v>2267.751952014587</v>
      </c>
    </row>
    <row r="9" spans="1:6" x14ac:dyDescent="0.2">
      <c r="A9" s="45"/>
      <c r="B9" s="44"/>
      <c r="C9" s="44"/>
      <c r="D9" s="44"/>
      <c r="E9" s="44"/>
      <c r="F9" s="44"/>
    </row>
    <row r="10" spans="1:6" x14ac:dyDescent="0.2">
      <c r="A10" s="43" t="s">
        <v>4</v>
      </c>
      <c r="B10" s="44"/>
      <c r="C10" s="44"/>
      <c r="D10" s="44"/>
      <c r="E10" s="44"/>
      <c r="F10" s="44"/>
    </row>
    <row r="11" spans="1:6" x14ac:dyDescent="0.2">
      <c r="A11" s="54"/>
      <c r="B11" s="44"/>
      <c r="C11" s="44"/>
      <c r="D11" s="44"/>
      <c r="E11" s="44"/>
      <c r="F11" s="44"/>
    </row>
    <row r="12" spans="1:6" x14ac:dyDescent="0.2">
      <c r="A12" s="14" t="s">
        <v>5</v>
      </c>
      <c r="B12" s="101">
        <v>40.743634678647332</v>
      </c>
      <c r="C12" s="56">
        <v>78.454268975998403</v>
      </c>
      <c r="D12" s="56">
        <v>61.321368146789723</v>
      </c>
      <c r="E12" s="56">
        <v>39.13340861237905</v>
      </c>
      <c r="F12" s="56">
        <v>89.019355675511179</v>
      </c>
    </row>
    <row r="13" spans="1:6" x14ac:dyDescent="0.2">
      <c r="A13" s="14" t="s">
        <v>6</v>
      </c>
      <c r="B13" s="101">
        <v>35.253258671210062</v>
      </c>
      <c r="C13" s="56">
        <v>69.192641845251075</v>
      </c>
      <c r="D13" s="56">
        <v>54.347797811543337</v>
      </c>
      <c r="E13" s="56">
        <v>32.11316595547077</v>
      </c>
      <c r="F13" s="56">
        <v>82.035230221661678</v>
      </c>
    </row>
    <row r="14" spans="1:6" x14ac:dyDescent="0.2">
      <c r="A14" s="14" t="s">
        <v>7</v>
      </c>
      <c r="B14" s="100">
        <v>0</v>
      </c>
      <c r="C14" s="58">
        <v>57.722363404041111</v>
      </c>
      <c r="D14" s="58">
        <v>6.875877749104446</v>
      </c>
      <c r="E14" s="58">
        <v>13.268142527918799</v>
      </c>
      <c r="F14" s="56">
        <v>40.404868792279935</v>
      </c>
    </row>
    <row r="15" spans="1:6" x14ac:dyDescent="0.2">
      <c r="A15" s="14" t="s">
        <v>8</v>
      </c>
      <c r="B15" s="100">
        <v>0</v>
      </c>
      <c r="C15" s="58">
        <v>0</v>
      </c>
      <c r="D15" s="58">
        <v>184.3311188195257</v>
      </c>
      <c r="E15" s="58">
        <v>0</v>
      </c>
      <c r="F15" s="58">
        <v>1.4145913655868276</v>
      </c>
    </row>
    <row r="16" spans="1:6" x14ac:dyDescent="0.2">
      <c r="A16" s="14" t="s">
        <v>9</v>
      </c>
      <c r="B16" s="100">
        <v>6.0581580168543114</v>
      </c>
      <c r="C16" s="58">
        <v>8.412195988977988</v>
      </c>
      <c r="D16" s="58">
        <v>1213.1155076896559</v>
      </c>
      <c r="E16" s="58">
        <v>30.296643008643247</v>
      </c>
      <c r="F16" s="58">
        <v>162.00869327890936</v>
      </c>
    </row>
    <row r="17" spans="1:6" x14ac:dyDescent="0.2">
      <c r="A17" s="14" t="s">
        <v>10</v>
      </c>
      <c r="B17" s="100">
        <v>0</v>
      </c>
      <c r="C17" s="58">
        <v>0</v>
      </c>
      <c r="D17" s="58">
        <v>0</v>
      </c>
      <c r="E17" s="58">
        <v>70056.13524199331</v>
      </c>
      <c r="F17" s="58">
        <v>1811.6499345931904</v>
      </c>
    </row>
    <row r="18" spans="1:6" x14ac:dyDescent="0.2">
      <c r="A18" s="14" t="s">
        <v>11</v>
      </c>
      <c r="B18" s="101">
        <v>2.3860571599543423</v>
      </c>
      <c r="C18" s="56">
        <v>1.9366037479642526</v>
      </c>
      <c r="D18" s="56">
        <v>2.2190705790424468</v>
      </c>
      <c r="E18" s="56">
        <v>1.4379935447096484</v>
      </c>
      <c r="F18" s="56">
        <v>2.1159757653965769</v>
      </c>
    </row>
    <row r="19" spans="1:6" x14ac:dyDescent="0.2">
      <c r="A19" s="14" t="s">
        <v>59</v>
      </c>
      <c r="B19" s="101">
        <v>1.3309524828987085</v>
      </c>
      <c r="C19" s="56">
        <v>1.8040189242041276</v>
      </c>
      <c r="D19" s="56">
        <v>1.492026609700674</v>
      </c>
      <c r="E19" s="56">
        <v>1.2944082912905681</v>
      </c>
      <c r="F19" s="56">
        <v>1.7526937779199763</v>
      </c>
    </row>
    <row r="20" spans="1:6" x14ac:dyDescent="0.2">
      <c r="A20" s="45"/>
      <c r="B20" s="60"/>
      <c r="C20" s="60"/>
      <c r="D20" s="60"/>
      <c r="E20" s="60"/>
      <c r="F20" s="60"/>
    </row>
    <row r="21" spans="1:6" x14ac:dyDescent="0.2">
      <c r="A21" s="43" t="s">
        <v>21</v>
      </c>
      <c r="B21" s="44"/>
      <c r="C21" s="44"/>
      <c r="D21" s="44"/>
      <c r="E21" s="44"/>
      <c r="F21" s="44"/>
    </row>
    <row r="22" spans="1:6" x14ac:dyDescent="0.2">
      <c r="A22" s="54"/>
      <c r="B22" s="44"/>
      <c r="C22" s="44"/>
      <c r="D22" s="44"/>
      <c r="E22" s="44"/>
      <c r="F22" s="44"/>
    </row>
    <row r="23" spans="1:6" x14ac:dyDescent="0.2">
      <c r="A23" s="14" t="s">
        <v>12</v>
      </c>
      <c r="B23" s="102">
        <v>43.704862264368501</v>
      </c>
      <c r="C23" s="103">
        <v>92.247474821891672</v>
      </c>
      <c r="D23" s="103">
        <v>92.247474821891672</v>
      </c>
      <c r="E23" s="103">
        <v>49.510199280911131</v>
      </c>
      <c r="F23" s="103">
        <v>105.64930761673244</v>
      </c>
    </row>
    <row r="24" spans="1:6" x14ac:dyDescent="0.2">
      <c r="A24" s="14" t="s">
        <v>13</v>
      </c>
      <c r="B24" s="102">
        <v>30.264279865802802</v>
      </c>
      <c r="C24" s="103">
        <v>38.901495381702887</v>
      </c>
      <c r="D24" s="103">
        <v>38.901495381702887</v>
      </c>
      <c r="E24" s="103">
        <v>27.088460141534643</v>
      </c>
      <c r="F24" s="103">
        <v>58.304630975072278</v>
      </c>
    </row>
    <row r="25" spans="1:6" x14ac:dyDescent="0.2">
      <c r="A25" s="14" t="s">
        <v>14</v>
      </c>
      <c r="B25" s="102">
        <v>127.270806948984</v>
      </c>
      <c r="C25" s="103">
        <v>286.36537918563681</v>
      </c>
      <c r="D25" s="103">
        <v>286.36537918563681</v>
      </c>
      <c r="E25" s="103">
        <v>180.45964221455961</v>
      </c>
      <c r="F25" s="103">
        <v>345.83780991976977</v>
      </c>
    </row>
    <row r="26" spans="1:6" x14ac:dyDescent="0.2">
      <c r="A26" s="14" t="s">
        <v>15</v>
      </c>
      <c r="B26" s="102">
        <v>90.118488695233651</v>
      </c>
      <c r="C26" s="103">
        <v>252.17608742677305</v>
      </c>
      <c r="D26" s="103">
        <v>252.17608742677305</v>
      </c>
      <c r="E26" s="103">
        <v>153.57710436078855</v>
      </c>
      <c r="F26" s="103">
        <v>303.73386785542471</v>
      </c>
    </row>
    <row r="27" spans="1:6" x14ac:dyDescent="0.2">
      <c r="A27" s="14" t="s">
        <v>16</v>
      </c>
      <c r="B27" s="102">
        <v>72.748945078421926</v>
      </c>
      <c r="C27" s="103">
        <v>132.0567275477363</v>
      </c>
      <c r="D27" s="103">
        <v>132.0567275477363</v>
      </c>
      <c r="E27" s="103">
        <v>88.564015876060921</v>
      </c>
      <c r="F27" s="103">
        <v>156.00690358092203</v>
      </c>
    </row>
    <row r="28" spans="1:6" x14ac:dyDescent="0.2">
      <c r="A28" s="14" t="s">
        <v>17</v>
      </c>
      <c r="B28" s="102">
        <v>19.482517331409618</v>
      </c>
      <c r="C28" s="103">
        <v>81.640032079745595</v>
      </c>
      <c r="D28" s="103">
        <v>81.640032079745595</v>
      </c>
      <c r="E28" s="103">
        <v>37.055720095937794</v>
      </c>
      <c r="F28" s="103">
        <v>92.000180078453042</v>
      </c>
    </row>
    <row r="29" spans="1:6" x14ac:dyDescent="0.2">
      <c r="A29" s="14" t="s">
        <v>18</v>
      </c>
      <c r="B29" s="102">
        <v>115.27836646963077</v>
      </c>
      <c r="C29" s="103">
        <v>233.56698793319154</v>
      </c>
      <c r="D29" s="103">
        <v>233.56698793319154</v>
      </c>
      <c r="E29" s="103">
        <v>136.18940319111783</v>
      </c>
      <c r="F29" s="103">
        <v>261.84475288480604</v>
      </c>
    </row>
    <row r="30" spans="1:6" x14ac:dyDescent="0.2">
      <c r="A30" s="14" t="s">
        <v>19</v>
      </c>
      <c r="B30" s="102">
        <v>85.819100794033716</v>
      </c>
      <c r="C30" s="103">
        <v>187.37397913878695</v>
      </c>
      <c r="D30" s="103">
        <v>187.37397913878695</v>
      </c>
      <c r="E30" s="103">
        <v>134.49189302123489</v>
      </c>
      <c r="F30" s="103">
        <v>242.41507005775409</v>
      </c>
    </row>
    <row r="31" spans="1:6" x14ac:dyDescent="0.2">
      <c r="A31" s="45"/>
      <c r="B31" s="44"/>
      <c r="C31" s="44"/>
      <c r="D31" s="44"/>
      <c r="E31" s="44"/>
      <c r="F31" s="44"/>
    </row>
    <row r="32" spans="1:6" x14ac:dyDescent="0.2">
      <c r="A32" s="43" t="s">
        <v>22</v>
      </c>
      <c r="B32" s="44"/>
      <c r="C32" s="44"/>
      <c r="D32" s="44"/>
      <c r="E32" s="44"/>
      <c r="F32" s="44"/>
    </row>
    <row r="33" spans="1:6" x14ac:dyDescent="0.2">
      <c r="A33" s="54"/>
      <c r="B33" s="44"/>
      <c r="C33" s="44"/>
      <c r="D33" s="44"/>
      <c r="E33" s="44"/>
      <c r="F33" s="44"/>
    </row>
    <row r="34" spans="1:6" x14ac:dyDescent="0.2">
      <c r="A34" s="45" t="s">
        <v>20</v>
      </c>
      <c r="B34" s="104">
        <v>176.12970671326508</v>
      </c>
      <c r="C34" s="61">
        <v>205.12985085571316</v>
      </c>
      <c r="D34" s="61">
        <v>626.05129051037272</v>
      </c>
      <c r="E34" s="61">
        <v>264.3986466038458</v>
      </c>
      <c r="F34" s="61">
        <v>264.3986466038458</v>
      </c>
    </row>
    <row r="35" spans="1:6" x14ac:dyDescent="0.2">
      <c r="A35" s="45" t="s">
        <v>23</v>
      </c>
      <c r="B35" s="61">
        <v>2.5157646471237298E-2</v>
      </c>
      <c r="C35" s="61">
        <v>9.2164267308038131E-2</v>
      </c>
      <c r="D35" s="61">
        <v>4.27739502043471E-2</v>
      </c>
      <c r="E35" s="61">
        <v>1.1385846519364671E-2</v>
      </c>
      <c r="F35" s="61">
        <v>1.1385846519364671E-2</v>
      </c>
    </row>
    <row r="36" spans="1:6" x14ac:dyDescent="0.2">
      <c r="A36" s="45" t="s">
        <v>24</v>
      </c>
      <c r="B36" s="61">
        <v>46.347093350384768</v>
      </c>
      <c r="C36" s="61">
        <v>70.222115380885711</v>
      </c>
      <c r="D36" s="61">
        <v>382.58797190681696</v>
      </c>
      <c r="E36" s="61">
        <v>127.81908773132403</v>
      </c>
      <c r="F36" s="61">
        <v>127.81908773132403</v>
      </c>
    </row>
    <row r="37" spans="1:6" x14ac:dyDescent="0.2">
      <c r="A37" s="45" t="s">
        <v>25</v>
      </c>
      <c r="B37" s="61">
        <v>37.296398111853179</v>
      </c>
      <c r="C37" s="61">
        <v>60.946500190621343</v>
      </c>
      <c r="D37" s="61">
        <v>108.76213033823686</v>
      </c>
      <c r="E37" s="61">
        <v>59.274507363261954</v>
      </c>
      <c r="F37" s="61">
        <v>59.274507363261954</v>
      </c>
    </row>
    <row r="38" spans="1:6" x14ac:dyDescent="0.2">
      <c r="A38" s="43" t="s">
        <v>26</v>
      </c>
      <c r="B38" s="61">
        <v>92.511372897498305</v>
      </c>
      <c r="C38" s="61">
        <v>74.053399551514076</v>
      </c>
      <c r="D38" s="61">
        <v>134.74396221552325</v>
      </c>
      <c r="E38" s="61">
        <v>77.316437355779172</v>
      </c>
      <c r="F38" s="61">
        <v>77.316437355779172</v>
      </c>
    </row>
    <row r="39" spans="1:6" x14ac:dyDescent="0.2">
      <c r="A39" s="43"/>
      <c r="B39" s="44"/>
      <c r="C39" s="44"/>
      <c r="D39" s="44"/>
      <c r="E39" s="44"/>
      <c r="F39" s="44"/>
    </row>
    <row r="40" spans="1:6" x14ac:dyDescent="0.2">
      <c r="A40" s="45" t="s">
        <v>27</v>
      </c>
      <c r="B40" s="53">
        <v>0</v>
      </c>
      <c r="C40" s="53">
        <v>0</v>
      </c>
      <c r="D40" s="53">
        <v>0</v>
      </c>
      <c r="E40" s="53">
        <v>0</v>
      </c>
      <c r="F40" s="53">
        <v>0</v>
      </c>
    </row>
    <row r="41" spans="1:6" x14ac:dyDescent="0.2">
      <c r="A41" s="45" t="s">
        <v>28</v>
      </c>
      <c r="B41" s="61">
        <v>10.947300425648777</v>
      </c>
      <c r="C41" s="61">
        <v>29.752879364432307</v>
      </c>
      <c r="D41" s="61">
        <v>18.665845479381101</v>
      </c>
      <c r="E41" s="61">
        <v>12.838772581289117</v>
      </c>
      <c r="F41" s="61">
        <v>34.488373478474109</v>
      </c>
    </row>
    <row r="42" spans="1:6" x14ac:dyDescent="0.2">
      <c r="A42" s="49" t="s">
        <v>47</v>
      </c>
      <c r="B42" s="61">
        <v>7.4993947759056185</v>
      </c>
      <c r="C42" s="61">
        <v>10.495989832709011</v>
      </c>
      <c r="D42" s="61">
        <v>9.4278760920779376</v>
      </c>
      <c r="E42" s="61">
        <v>6.2165852778154385</v>
      </c>
      <c r="F42" s="61">
        <v>12.529383928150091</v>
      </c>
    </row>
    <row r="43" spans="1:6" x14ac:dyDescent="0.2">
      <c r="A43" s="45" t="s">
        <v>30</v>
      </c>
      <c r="B43" s="61">
        <v>1.3085578336963102</v>
      </c>
      <c r="C43" s="61">
        <v>1.4447085651832821</v>
      </c>
      <c r="D43" s="61">
        <v>2.9329834664458607</v>
      </c>
      <c r="E43" s="61">
        <v>1.4406978463517148</v>
      </c>
      <c r="F43" s="61">
        <v>1.8583462129266184</v>
      </c>
    </row>
    <row r="44" spans="1:6" x14ac:dyDescent="0.2">
      <c r="A44" s="45" t="s">
        <v>31</v>
      </c>
      <c r="B44" s="61">
        <v>25.153641292842401</v>
      </c>
      <c r="C44" s="61">
        <v>2.7197847709216787</v>
      </c>
      <c r="D44" s="61">
        <v>19.117982998519736</v>
      </c>
      <c r="E44" s="61">
        <v>2.5583411798535436</v>
      </c>
      <c r="F44" s="61">
        <v>7.4835408331106086</v>
      </c>
    </row>
    <row r="45" spans="1:6" x14ac:dyDescent="0.2">
      <c r="A45" s="43" t="s">
        <v>32</v>
      </c>
      <c r="B45" s="48">
        <v>69.497079420702747</v>
      </c>
      <c r="C45" s="48">
        <v>89.145795747132439</v>
      </c>
      <c r="D45" s="48">
        <v>121.93096513786081</v>
      </c>
      <c r="E45" s="48">
        <v>79.939585633047585</v>
      </c>
      <c r="F45" s="61">
        <v>115.68269096651819</v>
      </c>
    </row>
    <row r="46" spans="1:6" x14ac:dyDescent="0.2">
      <c r="A46" s="43"/>
      <c r="B46" s="42"/>
      <c r="C46" s="42"/>
      <c r="D46" s="42"/>
      <c r="E46" s="42"/>
      <c r="F46" s="48"/>
    </row>
    <row r="47" spans="1:6" x14ac:dyDescent="0.2">
      <c r="A47" s="45" t="s">
        <v>33</v>
      </c>
      <c r="B47" s="61">
        <v>5.4088489507968164E-2</v>
      </c>
      <c r="C47" s="61">
        <v>0.26585845351624532</v>
      </c>
      <c r="D47" s="61">
        <v>0.64480512533442724</v>
      </c>
      <c r="E47" s="61">
        <v>0.1214974488099874</v>
      </c>
      <c r="F47" s="61">
        <v>0.39945185578424636</v>
      </c>
    </row>
    <row r="48" spans="1:6" x14ac:dyDescent="0.2">
      <c r="A48" s="45" t="s">
        <v>34</v>
      </c>
      <c r="B48" s="61">
        <v>23.798489358736301</v>
      </c>
      <c r="C48" s="61">
        <v>34.026162953347153</v>
      </c>
      <c r="D48" s="61">
        <v>41.302740177260176</v>
      </c>
      <c r="E48" s="61">
        <v>27.811032145668747</v>
      </c>
      <c r="F48" s="61">
        <v>43.172578686553344</v>
      </c>
    </row>
    <row r="49" spans="1:6" x14ac:dyDescent="0.2">
      <c r="A49" s="43" t="s">
        <v>35</v>
      </c>
      <c r="B49" s="61">
        <v>45.752678551474446</v>
      </c>
      <c r="C49" s="61">
        <v>55.385491247301523</v>
      </c>
      <c r="D49" s="61">
        <v>81.27303008593509</v>
      </c>
      <c r="E49" s="61">
        <v>52.2</v>
      </c>
      <c r="F49" s="61">
        <v>72.909564135749065</v>
      </c>
    </row>
    <row r="50" spans="1:6" x14ac:dyDescent="0.2">
      <c r="A50" s="43"/>
      <c r="B50" s="48"/>
      <c r="C50" s="48"/>
      <c r="D50" s="48"/>
      <c r="E50" s="48"/>
      <c r="F50" s="48"/>
    </row>
    <row r="51" spans="1:6" x14ac:dyDescent="0.2">
      <c r="A51" s="45" t="s">
        <v>36</v>
      </c>
      <c r="B51" s="61">
        <v>0.248160621008577</v>
      </c>
      <c r="C51" s="61">
        <v>0.50458473359732581</v>
      </c>
      <c r="D51" s="61">
        <v>0.75249864900057062</v>
      </c>
      <c r="E51" s="61">
        <v>0.27860625645785309</v>
      </c>
      <c r="F51" s="61">
        <v>0.81470698865901026</v>
      </c>
    </row>
    <row r="52" spans="1:6" x14ac:dyDescent="0.2">
      <c r="A52" s="45" t="s">
        <v>37</v>
      </c>
      <c r="B52" s="61">
        <v>3.2068860523872429</v>
      </c>
      <c r="C52" s="61">
        <v>6.8610724408323271</v>
      </c>
      <c r="D52" s="61">
        <v>12.535066111949844</v>
      </c>
      <c r="E52" s="61">
        <v>4.6780536480382446</v>
      </c>
      <c r="F52" s="61">
        <v>8.738071279387059</v>
      </c>
    </row>
    <row r="53" spans="1:6" x14ac:dyDescent="0.2">
      <c r="A53" s="43" t="s">
        <v>38</v>
      </c>
      <c r="B53" s="61">
        <v>42.793953120095772</v>
      </c>
      <c r="C53" s="61">
        <v>49.029003540066512</v>
      </c>
      <c r="D53" s="61">
        <v>69.490462622985817</v>
      </c>
      <c r="E53" s="61">
        <v>47.85060354460844</v>
      </c>
      <c r="F53" s="61">
        <v>64.986199845021034</v>
      </c>
    </row>
    <row r="54" spans="1:6" x14ac:dyDescent="0.2">
      <c r="A54" s="43"/>
      <c r="B54" s="48"/>
      <c r="C54" s="48"/>
      <c r="D54" s="48"/>
      <c r="E54" s="48"/>
      <c r="F54" s="48"/>
    </row>
    <row r="55" spans="1:6" x14ac:dyDescent="0.2">
      <c r="A55" s="43" t="s">
        <v>66</v>
      </c>
      <c r="B55" s="48"/>
      <c r="C55" s="48"/>
      <c r="D55" s="48"/>
      <c r="E55" s="48"/>
      <c r="F55" s="48"/>
    </row>
    <row r="56" spans="1:6" x14ac:dyDescent="0.2">
      <c r="A56" s="62" t="s">
        <v>67</v>
      </c>
      <c r="B56" s="48">
        <v>33.332257237328179</v>
      </c>
      <c r="C56" s="61">
        <v>26.740521955030697</v>
      </c>
      <c r="D56" s="61">
        <v>46.527905414314546</v>
      </c>
      <c r="E56" s="61">
        <v>36.689451204350298</v>
      </c>
      <c r="F56" s="61">
        <v>36.12378535513848</v>
      </c>
    </row>
    <row r="57" spans="1:6" x14ac:dyDescent="0.2">
      <c r="A57" s="62" t="s">
        <v>68</v>
      </c>
      <c r="B57" s="61">
        <v>30.405604837952076</v>
      </c>
      <c r="C57" s="61">
        <v>23.247461237163854</v>
      </c>
      <c r="D57" s="61">
        <v>32.024082578255324</v>
      </c>
      <c r="E57" s="61">
        <v>29.757651450931551</v>
      </c>
      <c r="F57" s="61">
        <v>28.577815115639297</v>
      </c>
    </row>
    <row r="58" spans="1:6" x14ac:dyDescent="0.2">
      <c r="A58" s="42"/>
      <c r="B58" s="42"/>
      <c r="C58" s="42"/>
      <c r="D58" s="42"/>
      <c r="E58" s="42"/>
      <c r="F58" s="95" t="s">
        <v>74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24" workbookViewId="0">
      <selection activeCell="F28" sqref="F28"/>
    </sheetView>
  </sheetViews>
  <sheetFormatPr baseColWidth="10" defaultRowHeight="12.75" x14ac:dyDescent="0.2"/>
  <cols>
    <col min="1" max="1" width="48.140625" customWidth="1"/>
    <col min="2" max="5" width="12.5703125" customWidth="1"/>
    <col min="6" max="6" width="13.42578125" bestFit="1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ht="15" x14ac:dyDescent="0.25">
      <c r="A4" s="1" t="s">
        <v>79</v>
      </c>
      <c r="B4" s="3"/>
      <c r="C4" s="3"/>
      <c r="D4" s="3"/>
      <c r="E4" s="3"/>
      <c r="F4" s="3"/>
    </row>
    <row r="5" spans="1:6" ht="15" x14ac:dyDescent="0.25">
      <c r="A5" s="2"/>
      <c r="B5" s="3"/>
      <c r="C5" s="3"/>
      <c r="D5" s="3"/>
      <c r="E5" s="3"/>
      <c r="F5" s="3"/>
    </row>
    <row r="6" spans="1:6" ht="45" x14ac:dyDescent="0.2">
      <c r="A6" s="4"/>
      <c r="B6" s="5" t="s">
        <v>72</v>
      </c>
      <c r="C6" s="5" t="s">
        <v>50</v>
      </c>
      <c r="D6" s="5" t="s">
        <v>86</v>
      </c>
      <c r="E6" s="5" t="s">
        <v>75</v>
      </c>
      <c r="F6" s="106" t="s">
        <v>73</v>
      </c>
    </row>
    <row r="7" spans="1:6" ht="14.25" x14ac:dyDescent="0.2">
      <c r="A7" s="107"/>
      <c r="B7" s="107"/>
      <c r="C7" s="107"/>
      <c r="D7" s="107"/>
      <c r="E7" s="107"/>
      <c r="F7" s="107"/>
    </row>
    <row r="8" spans="1:6" x14ac:dyDescent="0.2">
      <c r="A8" s="17" t="s">
        <v>3</v>
      </c>
      <c r="B8" s="108">
        <v>1297.8732147211299</v>
      </c>
      <c r="C8" s="109">
        <v>9417.6477780408495</v>
      </c>
      <c r="D8" s="109">
        <v>3500.7303260018898</v>
      </c>
      <c r="E8" s="109">
        <v>2000.7356944096</v>
      </c>
      <c r="F8" s="109">
        <v>2304.2624031692299</v>
      </c>
    </row>
    <row r="9" spans="1:6" x14ac:dyDescent="0.2">
      <c r="A9" s="14"/>
      <c r="B9" s="67"/>
      <c r="C9" s="44"/>
      <c r="D9" s="44"/>
      <c r="E9" s="44"/>
      <c r="F9" s="44"/>
    </row>
    <row r="10" spans="1:6" x14ac:dyDescent="0.2">
      <c r="A10" s="17" t="s">
        <v>4</v>
      </c>
      <c r="B10" s="67"/>
      <c r="C10" s="44"/>
      <c r="D10" s="44"/>
      <c r="E10" s="44"/>
      <c r="F10" s="44"/>
    </row>
    <row r="11" spans="1:6" x14ac:dyDescent="0.2">
      <c r="A11" s="9"/>
      <c r="B11" s="67"/>
      <c r="C11" s="44"/>
      <c r="D11" s="44"/>
      <c r="E11" s="44"/>
      <c r="F11" s="44"/>
    </row>
    <row r="12" spans="1:6" x14ac:dyDescent="0.2">
      <c r="A12" s="14" t="s">
        <v>5</v>
      </c>
      <c r="B12" s="101">
        <v>40.310679704010198</v>
      </c>
      <c r="C12" s="56">
        <v>78.212208808605894</v>
      </c>
      <c r="D12" s="56">
        <v>63.055703962902001</v>
      </c>
      <c r="E12" s="56">
        <v>38.087788613882303</v>
      </c>
      <c r="F12" s="56">
        <v>81.641728233939702</v>
      </c>
    </row>
    <row r="13" spans="1:6" x14ac:dyDescent="0.2">
      <c r="A13" s="14" t="s">
        <v>80</v>
      </c>
      <c r="B13" s="101">
        <v>34.297015787014701</v>
      </c>
      <c r="C13" s="56">
        <v>69.705952866944401</v>
      </c>
      <c r="D13" s="56">
        <v>55.553656580473998</v>
      </c>
      <c r="E13" s="56">
        <v>30.571199828658798</v>
      </c>
      <c r="F13" s="56">
        <v>73.281785997091106</v>
      </c>
    </row>
    <row r="14" spans="1:6" x14ac:dyDescent="0.2">
      <c r="A14" s="14" t="s">
        <v>7</v>
      </c>
      <c r="B14" s="110" t="s">
        <v>83</v>
      </c>
      <c r="C14" s="58">
        <v>59.768048805194603</v>
      </c>
      <c r="D14" s="111" t="s">
        <v>83</v>
      </c>
      <c r="E14" s="58">
        <v>11.7159456597372</v>
      </c>
      <c r="F14" s="56">
        <v>39.178875422937402</v>
      </c>
    </row>
    <row r="15" spans="1:6" x14ac:dyDescent="0.2">
      <c r="A15" s="14" t="s">
        <v>8</v>
      </c>
      <c r="B15" s="110" t="s">
        <v>83</v>
      </c>
      <c r="C15" s="111" t="s">
        <v>83</v>
      </c>
      <c r="D15" s="58">
        <v>196.14609816404399</v>
      </c>
      <c r="E15" s="111" t="s">
        <v>83</v>
      </c>
      <c r="F15" s="111" t="s">
        <v>83</v>
      </c>
    </row>
    <row r="16" spans="1:6" x14ac:dyDescent="0.2">
      <c r="A16" s="14" t="s">
        <v>9</v>
      </c>
      <c r="B16" s="110" t="s">
        <v>83</v>
      </c>
      <c r="C16" s="111" t="s">
        <v>83</v>
      </c>
      <c r="D16" s="58">
        <v>1234.73170167071</v>
      </c>
      <c r="E16" s="58">
        <v>41.819149638270503</v>
      </c>
      <c r="F16" s="58">
        <v>174.901074109272</v>
      </c>
    </row>
    <row r="17" spans="1:6" x14ac:dyDescent="0.2">
      <c r="A17" s="14" t="s">
        <v>10</v>
      </c>
      <c r="B17" s="110" t="s">
        <v>83</v>
      </c>
      <c r="C17" s="111" t="s">
        <v>83</v>
      </c>
      <c r="D17" s="111" t="s">
        <v>83</v>
      </c>
      <c r="E17" s="58">
        <v>69197.312979446899</v>
      </c>
      <c r="F17" s="58">
        <v>1228.1918586796201</v>
      </c>
    </row>
    <row r="18" spans="1:6" x14ac:dyDescent="0.2">
      <c r="A18" s="14" t="s">
        <v>11</v>
      </c>
      <c r="B18" s="101">
        <v>2.2946122575958698</v>
      </c>
      <c r="C18" s="56">
        <v>1.9093909927103201</v>
      </c>
      <c r="D18" s="56">
        <v>2.3545617779825299</v>
      </c>
      <c r="E18" s="56">
        <v>1.4563149052095501</v>
      </c>
      <c r="F18" s="56">
        <v>2.3955994667134801</v>
      </c>
    </row>
    <row r="19" spans="1:6" x14ac:dyDescent="0.2">
      <c r="A19" s="14" t="s">
        <v>59</v>
      </c>
      <c r="B19" s="101">
        <v>1.42160988423804</v>
      </c>
      <c r="C19" s="56">
        <v>1.7490130209138499</v>
      </c>
      <c r="D19" s="56">
        <v>1.4860336877965601</v>
      </c>
      <c r="E19" s="56">
        <v>1.27191174094972</v>
      </c>
      <c r="F19" s="56">
        <v>1.77061813516714</v>
      </c>
    </row>
    <row r="20" spans="1:6" x14ac:dyDescent="0.2">
      <c r="A20" s="14"/>
      <c r="B20" s="112"/>
      <c r="C20" s="60"/>
      <c r="D20" s="60"/>
      <c r="E20" s="60"/>
      <c r="F20" s="60"/>
    </row>
    <row r="21" spans="1:6" x14ac:dyDescent="0.2">
      <c r="A21" s="17" t="s">
        <v>21</v>
      </c>
      <c r="B21" s="67"/>
      <c r="C21" s="44"/>
      <c r="D21" s="44"/>
      <c r="E21" s="44"/>
      <c r="F21" s="44"/>
    </row>
    <row r="22" spans="1:6" x14ac:dyDescent="0.2">
      <c r="A22" s="9"/>
      <c r="B22" s="67"/>
      <c r="C22" s="44"/>
      <c r="D22" s="44"/>
      <c r="E22" s="44"/>
      <c r="F22" s="44"/>
    </row>
    <row r="23" spans="1:6" x14ac:dyDescent="0.2">
      <c r="A23" s="14" t="s">
        <v>12</v>
      </c>
      <c r="B23" s="113">
        <v>35.319287101419697</v>
      </c>
      <c r="C23" s="114">
        <v>91.069894877853798</v>
      </c>
      <c r="D23" s="114">
        <v>98.593186359339796</v>
      </c>
      <c r="E23" s="114">
        <v>47.138316699422802</v>
      </c>
      <c r="F23" s="114">
        <v>77.588963275028902</v>
      </c>
    </row>
    <row r="24" spans="1:6" x14ac:dyDescent="0.2">
      <c r="A24" s="14" t="s">
        <v>13</v>
      </c>
      <c r="B24" s="113">
        <v>24.0086507634622</v>
      </c>
      <c r="C24" s="114">
        <v>40.880969900968701</v>
      </c>
      <c r="D24" s="114">
        <v>34.009105496475897</v>
      </c>
      <c r="E24" s="114">
        <v>19.2858461617611</v>
      </c>
      <c r="F24" s="114">
        <v>54.030064843476801</v>
      </c>
    </row>
    <row r="25" spans="1:6" x14ac:dyDescent="0.2">
      <c r="A25" s="14" t="s">
        <v>14</v>
      </c>
      <c r="B25" s="113">
        <v>139.60839648809301</v>
      </c>
      <c r="C25" s="114">
        <v>290.01780899453502</v>
      </c>
      <c r="D25" s="114">
        <v>415.35153001716299</v>
      </c>
      <c r="E25" s="114">
        <v>200.28939974104401</v>
      </c>
      <c r="F25" s="114">
        <v>330.68019365684597</v>
      </c>
    </row>
    <row r="26" spans="1:6" x14ac:dyDescent="0.2">
      <c r="A26" s="14" t="s">
        <v>81</v>
      </c>
      <c r="B26" s="113">
        <v>97.545508822903102</v>
      </c>
      <c r="C26" s="114">
        <v>255.64413495520699</v>
      </c>
      <c r="D26" s="114">
        <v>362.19098174787399</v>
      </c>
      <c r="E26" s="114">
        <v>168.02680884420201</v>
      </c>
      <c r="F26" s="114">
        <v>289.53725776300399</v>
      </c>
    </row>
    <row r="27" spans="1:6" x14ac:dyDescent="0.2">
      <c r="A27" s="14" t="s">
        <v>16</v>
      </c>
      <c r="B27" s="113">
        <v>70.089471569075101</v>
      </c>
      <c r="C27" s="114">
        <v>136.722328517265</v>
      </c>
      <c r="D27" s="114">
        <v>244.74528221606599</v>
      </c>
      <c r="E27" s="114">
        <v>96.498418631638202</v>
      </c>
      <c r="F27" s="114">
        <v>150.47462486620401</v>
      </c>
    </row>
    <row r="28" spans="1:6" x14ac:dyDescent="0.2">
      <c r="A28" s="14" t="s">
        <v>82</v>
      </c>
      <c r="B28" s="113">
        <v>22.381789239026698</v>
      </c>
      <c r="C28" s="114">
        <v>84.794616334666102</v>
      </c>
      <c r="D28" s="114">
        <v>203.13357989322401</v>
      </c>
      <c r="E28" s="114">
        <v>29.315508753002401</v>
      </c>
      <c r="F28" s="114">
        <v>88.679073735999694</v>
      </c>
    </row>
    <row r="29" spans="1:6" x14ac:dyDescent="0.2">
      <c r="A29" s="14" t="s">
        <v>18</v>
      </c>
      <c r="B29" s="113">
        <v>123.37454367938101</v>
      </c>
      <c r="C29" s="114">
        <v>246.48151651335101</v>
      </c>
      <c r="D29" s="114">
        <v>243.347138402051</v>
      </c>
      <c r="E29" s="114">
        <v>135.852035926621</v>
      </c>
      <c r="F29" s="114">
        <v>225.263517680224</v>
      </c>
    </row>
    <row r="30" spans="1:6" x14ac:dyDescent="0.2">
      <c r="A30" s="14" t="s">
        <v>19</v>
      </c>
      <c r="B30" s="113">
        <v>87.461799914746095</v>
      </c>
      <c r="C30" s="114">
        <v>182.68134792414301</v>
      </c>
      <c r="D30" s="114">
        <v>419.92957549329702</v>
      </c>
      <c r="E30" s="114">
        <v>163.508856717865</v>
      </c>
      <c r="F30" s="114">
        <v>259.25211578959198</v>
      </c>
    </row>
    <row r="31" spans="1:6" x14ac:dyDescent="0.2">
      <c r="A31" s="14"/>
      <c r="B31" s="67"/>
      <c r="C31" s="44"/>
      <c r="D31" s="44"/>
      <c r="E31" s="44"/>
      <c r="F31" s="44"/>
    </row>
    <row r="32" spans="1:6" x14ac:dyDescent="0.2">
      <c r="A32" s="17" t="s">
        <v>22</v>
      </c>
      <c r="B32" s="67"/>
      <c r="C32" s="44"/>
      <c r="D32" s="44"/>
      <c r="E32" s="44"/>
      <c r="F32" s="44"/>
    </row>
    <row r="33" spans="1:6" x14ac:dyDescent="0.2">
      <c r="A33" s="9"/>
      <c r="B33" s="67"/>
      <c r="C33" s="44"/>
      <c r="D33" s="44"/>
      <c r="E33" s="44"/>
      <c r="F33" s="44"/>
    </row>
    <row r="34" spans="1:6" x14ac:dyDescent="0.2">
      <c r="A34" s="14" t="s">
        <v>20</v>
      </c>
      <c r="B34" s="115">
        <v>173.20187510205201</v>
      </c>
      <c r="C34" s="116">
        <v>220.55675060280001</v>
      </c>
      <c r="D34" s="116">
        <v>636.26445572014597</v>
      </c>
      <c r="E34" s="116">
        <v>269.45591236503498</v>
      </c>
      <c r="F34" s="116">
        <v>283.52939867771897</v>
      </c>
    </row>
    <row r="35" spans="1:6" x14ac:dyDescent="0.2">
      <c r="A35" s="14" t="s">
        <v>23</v>
      </c>
      <c r="B35" s="117">
        <v>1.8188121169967202E-2</v>
      </c>
      <c r="C35" s="116">
        <v>9.3493791853200101E-2</v>
      </c>
      <c r="D35" s="116">
        <v>0.54841794900608398</v>
      </c>
      <c r="E35" s="116">
        <v>1.0786462037903E-2</v>
      </c>
      <c r="F35" s="116">
        <v>0.17802981691598699</v>
      </c>
    </row>
    <row r="36" spans="1:6" x14ac:dyDescent="0.2">
      <c r="A36" s="14" t="s">
        <v>24</v>
      </c>
      <c r="B36" s="117">
        <v>47.017031853151003</v>
      </c>
      <c r="C36" s="116">
        <v>77.716856332622498</v>
      </c>
      <c r="D36" s="116">
        <v>401.186248691309</v>
      </c>
      <c r="E36" s="116">
        <v>138.115900689395</v>
      </c>
      <c r="F36" s="116">
        <v>105.608812150088</v>
      </c>
    </row>
    <row r="37" spans="1:6" x14ac:dyDescent="0.2">
      <c r="A37" s="14" t="s">
        <v>25</v>
      </c>
      <c r="B37" s="117">
        <v>38.288736998628103</v>
      </c>
      <c r="C37" s="116">
        <v>63.042202284442503</v>
      </c>
      <c r="D37" s="116">
        <v>115.70094949982899</v>
      </c>
      <c r="E37" s="116">
        <v>60.974034685502801</v>
      </c>
      <c r="F37" s="116">
        <v>73.240303028446405</v>
      </c>
    </row>
    <row r="38" spans="1:6" x14ac:dyDescent="0.2">
      <c r="A38" s="17" t="s">
        <v>26</v>
      </c>
      <c r="B38" s="118">
        <v>87.914294371442907</v>
      </c>
      <c r="C38" s="119">
        <v>79.891185777587907</v>
      </c>
      <c r="D38" s="119">
        <v>119.92567547801301</v>
      </c>
      <c r="E38" s="119">
        <v>70.376763452175098</v>
      </c>
      <c r="F38" s="119">
        <v>104.858313316101</v>
      </c>
    </row>
    <row r="39" spans="1:6" x14ac:dyDescent="0.2">
      <c r="A39" s="17"/>
      <c r="B39" s="67"/>
      <c r="C39" s="44"/>
      <c r="D39" s="44"/>
      <c r="E39" s="44"/>
      <c r="F39" s="44"/>
    </row>
    <row r="40" spans="1:6" x14ac:dyDescent="0.2">
      <c r="A40" s="14" t="s">
        <v>27</v>
      </c>
      <c r="B40" s="120">
        <v>0</v>
      </c>
      <c r="C40" s="121">
        <v>0</v>
      </c>
      <c r="D40" s="121">
        <v>0</v>
      </c>
      <c r="E40" s="121">
        <v>0</v>
      </c>
      <c r="F40" s="121">
        <v>0</v>
      </c>
    </row>
    <row r="41" spans="1:6" x14ac:dyDescent="0.2">
      <c r="A41" s="14" t="s">
        <v>28</v>
      </c>
      <c r="B41" s="117">
        <v>10.5613206996959</v>
      </c>
      <c r="C41" s="116">
        <v>29.741026889625701</v>
      </c>
      <c r="D41" s="116">
        <v>18.844351139078402</v>
      </c>
      <c r="E41" s="116">
        <v>11.639507489757801</v>
      </c>
      <c r="F41" s="116">
        <v>30.945732220163901</v>
      </c>
    </row>
    <row r="42" spans="1:6" x14ac:dyDescent="0.2">
      <c r="A42" s="39" t="s">
        <v>47</v>
      </c>
      <c r="B42" s="117">
        <v>7.6734814097287201</v>
      </c>
      <c r="C42" s="116">
        <v>10.898477965567499</v>
      </c>
      <c r="D42" s="116">
        <v>10.124686661876501</v>
      </c>
      <c r="E42" s="116">
        <v>6.1964026347374803</v>
      </c>
      <c r="F42" s="116">
        <v>11.8330628569393</v>
      </c>
    </row>
    <row r="43" spans="1:6" x14ac:dyDescent="0.2">
      <c r="A43" s="14" t="s">
        <v>30</v>
      </c>
      <c r="B43" s="117">
        <v>1.7113460859576399</v>
      </c>
      <c r="C43" s="116">
        <v>1.50694047353842</v>
      </c>
      <c r="D43" s="116">
        <v>2.80321399266716</v>
      </c>
      <c r="E43" s="116">
        <v>1.9770470356313901</v>
      </c>
      <c r="F43" s="116">
        <v>2.0624154977736602</v>
      </c>
    </row>
    <row r="44" spans="1:6" x14ac:dyDescent="0.2">
      <c r="A44" s="14" t="s">
        <v>31</v>
      </c>
      <c r="B44" s="117">
        <v>19.208380232637101</v>
      </c>
      <c r="C44" s="116">
        <v>3.6777337940198702</v>
      </c>
      <c r="D44" s="116">
        <v>24.252119909283898</v>
      </c>
      <c r="E44" s="116">
        <v>3.7764700406648699</v>
      </c>
      <c r="F44" s="116">
        <v>12.6701186107396</v>
      </c>
    </row>
    <row r="45" spans="1:6" x14ac:dyDescent="0.2">
      <c r="A45" s="17" t="s">
        <v>32</v>
      </c>
      <c r="B45" s="122">
        <v>69.882407342815299</v>
      </c>
      <c r="C45" s="123">
        <v>93.549060434087906</v>
      </c>
      <c r="D45" s="123">
        <v>101.59000605326401</v>
      </c>
      <c r="E45" s="123">
        <v>70.066351230899102</v>
      </c>
      <c r="F45" s="119">
        <v>109.238448570812</v>
      </c>
    </row>
    <row r="46" spans="1:6" x14ac:dyDescent="0.2">
      <c r="A46" s="17"/>
      <c r="B46" s="124"/>
      <c r="C46" s="125"/>
      <c r="D46" s="125"/>
      <c r="E46" s="125"/>
      <c r="F46" s="48"/>
    </row>
    <row r="47" spans="1:6" x14ac:dyDescent="0.2">
      <c r="A47" s="14" t="s">
        <v>33</v>
      </c>
      <c r="B47" s="117">
        <v>0.38643188455417599</v>
      </c>
      <c r="C47" s="116">
        <v>0.182750803782912</v>
      </c>
      <c r="D47" s="116">
        <v>0.63513154928211202</v>
      </c>
      <c r="E47" s="116">
        <v>0.125870505596507</v>
      </c>
      <c r="F47" s="116">
        <v>0.275842492761738</v>
      </c>
    </row>
    <row r="48" spans="1:6" x14ac:dyDescent="0.2">
      <c r="A48" s="14" t="s">
        <v>34</v>
      </c>
      <c r="B48" s="117">
        <v>24.404960782829001</v>
      </c>
      <c r="C48" s="116">
        <v>35.163845874346897</v>
      </c>
      <c r="D48" s="116">
        <v>46.053323954106702</v>
      </c>
      <c r="E48" s="116">
        <v>29.615184130266002</v>
      </c>
      <c r="F48" s="116">
        <v>43.828735490004597</v>
      </c>
    </row>
    <row r="49" spans="1:6" x14ac:dyDescent="0.2">
      <c r="A49" s="17" t="s">
        <v>35</v>
      </c>
      <c r="B49" s="118">
        <v>45.863878444540497</v>
      </c>
      <c r="C49" s="119">
        <v>58.567965363523903</v>
      </c>
      <c r="D49" s="119">
        <v>56.171813648439503</v>
      </c>
      <c r="E49" s="119">
        <v>40.577037606229702</v>
      </c>
      <c r="F49" s="119">
        <v>65.685555573569403</v>
      </c>
    </row>
    <row r="50" spans="1:6" x14ac:dyDescent="0.2">
      <c r="A50" s="17"/>
      <c r="B50" s="126"/>
      <c r="C50" s="48"/>
      <c r="D50" s="48"/>
      <c r="E50" s="48"/>
      <c r="F50" s="48"/>
    </row>
    <row r="51" spans="1:6" x14ac:dyDescent="0.2">
      <c r="A51" s="14" t="s">
        <v>36</v>
      </c>
      <c r="B51" s="117">
        <v>0.305835386337244</v>
      </c>
      <c r="C51" s="116">
        <v>0.53416937888678295</v>
      </c>
      <c r="D51" s="116">
        <v>0.82923945864068505</v>
      </c>
      <c r="E51" s="116">
        <v>0.274608142132029</v>
      </c>
      <c r="F51" s="116">
        <v>0.554179085249488</v>
      </c>
    </row>
    <row r="52" spans="1:6" x14ac:dyDescent="0.2">
      <c r="A52" s="14" t="s">
        <v>37</v>
      </c>
      <c r="B52" s="117">
        <v>2.7623272436000699</v>
      </c>
      <c r="C52" s="116">
        <v>6.5181570542211498</v>
      </c>
      <c r="D52" s="116">
        <v>13.679096368706301</v>
      </c>
      <c r="E52" s="116">
        <v>4.8156653276417396</v>
      </c>
      <c r="F52" s="116">
        <v>8.6286357620597691</v>
      </c>
    </row>
    <row r="53" spans="1:6" x14ac:dyDescent="0.2">
      <c r="A53" s="17" t="s">
        <v>38</v>
      </c>
      <c r="B53" s="118">
        <v>43.407386587277699</v>
      </c>
      <c r="C53" s="119">
        <v>52.583977688189599</v>
      </c>
      <c r="D53" s="119">
        <v>43.321956738373899</v>
      </c>
      <c r="E53" s="119">
        <v>36.035980420720001</v>
      </c>
      <c r="F53" s="119">
        <v>57.611098896759103</v>
      </c>
    </row>
    <row r="54" spans="1:6" x14ac:dyDescent="0.2">
      <c r="A54" s="17"/>
      <c r="B54" s="126"/>
      <c r="C54" s="48"/>
      <c r="D54" s="48"/>
      <c r="E54" s="48"/>
      <c r="F54" s="48"/>
    </row>
    <row r="55" spans="1:6" x14ac:dyDescent="0.2">
      <c r="A55" s="17" t="s">
        <v>66</v>
      </c>
      <c r="B55" s="126"/>
      <c r="C55" s="48"/>
      <c r="D55" s="48"/>
      <c r="E55" s="48"/>
      <c r="F55" s="48"/>
    </row>
    <row r="56" spans="1:6" x14ac:dyDescent="0.2">
      <c r="A56" s="92" t="s">
        <v>67</v>
      </c>
      <c r="B56" s="122">
        <v>33.806622187334</v>
      </c>
      <c r="C56" s="119">
        <v>30.3590132770453</v>
      </c>
      <c r="D56" s="119">
        <v>38.191297219738097</v>
      </c>
      <c r="E56" s="119">
        <v>26.925140013266802</v>
      </c>
      <c r="F56" s="119">
        <v>30.548008129516599</v>
      </c>
    </row>
    <row r="57" spans="1:6" x14ac:dyDescent="0.2">
      <c r="A57" s="92" t="s">
        <v>68</v>
      </c>
      <c r="B57" s="118">
        <v>31.0268825553343</v>
      </c>
      <c r="C57" s="119">
        <v>25.5547604565296</v>
      </c>
      <c r="D57" s="119">
        <v>23.536578074628199</v>
      </c>
      <c r="E57" s="119">
        <v>13.0226752231513</v>
      </c>
      <c r="F57" s="119">
        <v>23.5482961060676</v>
      </c>
    </row>
    <row r="58" spans="1:6" x14ac:dyDescent="0.2">
      <c r="A58" s="92"/>
      <c r="B58" s="116"/>
      <c r="C58" s="116"/>
      <c r="D58" s="116"/>
      <c r="E58" s="116"/>
      <c r="F58" s="116"/>
    </row>
    <row r="59" spans="1:6" x14ac:dyDescent="0.2">
      <c r="A59" s="127" t="s">
        <v>84</v>
      </c>
      <c r="B59" s="125"/>
      <c r="C59" s="125"/>
      <c r="D59" s="125"/>
      <c r="E59" s="125"/>
      <c r="F59" s="125"/>
    </row>
    <row r="60" spans="1:6" x14ac:dyDescent="0.2">
      <c r="A60" s="42" t="s">
        <v>85</v>
      </c>
      <c r="B60" s="42"/>
      <c r="C60" s="42"/>
      <c r="D60" s="42"/>
      <c r="E60" s="42"/>
      <c r="F60" s="42"/>
    </row>
    <row r="61" spans="1:6" ht="14.25" x14ac:dyDescent="0.2">
      <c r="A61" s="107"/>
      <c r="B61" s="107"/>
      <c r="C61" s="107"/>
      <c r="D61" s="107"/>
      <c r="E61" s="107"/>
      <c r="F61" s="107"/>
    </row>
    <row r="62" spans="1:6" ht="14.25" x14ac:dyDescent="0.2">
      <c r="A62" s="107"/>
      <c r="B62" s="107"/>
      <c r="C62" s="107"/>
      <c r="D62" s="107"/>
      <c r="E62" s="107"/>
      <c r="F62" s="107"/>
    </row>
    <row r="63" spans="1:6" ht="14.25" x14ac:dyDescent="0.2">
      <c r="A63" s="107"/>
      <c r="B63" s="107"/>
      <c r="C63" s="107"/>
      <c r="D63" s="107"/>
      <c r="E63" s="107"/>
      <c r="F63" s="107"/>
    </row>
    <row r="64" spans="1:6" ht="14.25" x14ac:dyDescent="0.2">
      <c r="A64" s="107"/>
      <c r="B64" s="107"/>
      <c r="C64" s="107"/>
      <c r="D64" s="107"/>
      <c r="E64" s="107"/>
      <c r="F64" s="107"/>
    </row>
    <row r="65" spans="1:6" ht="14.25" x14ac:dyDescent="0.2">
      <c r="A65" s="107"/>
      <c r="B65" s="107"/>
      <c r="C65" s="107"/>
      <c r="D65" s="107"/>
      <c r="E65" s="107"/>
      <c r="F65" s="107"/>
    </row>
    <row r="66" spans="1:6" ht="14.25" x14ac:dyDescent="0.2">
      <c r="A66" s="107"/>
      <c r="B66" s="107"/>
      <c r="C66" s="107"/>
      <c r="D66" s="107"/>
      <c r="E66" s="107"/>
      <c r="F66" s="107"/>
    </row>
    <row r="67" spans="1:6" ht="14.25" x14ac:dyDescent="0.2">
      <c r="A67" s="107"/>
      <c r="B67" s="107"/>
      <c r="C67" s="107"/>
      <c r="D67" s="107"/>
      <c r="E67" s="107"/>
      <c r="F67" s="107"/>
    </row>
    <row r="68" spans="1:6" ht="14.25" x14ac:dyDescent="0.2">
      <c r="A68" s="107"/>
      <c r="B68" s="107"/>
      <c r="C68" s="107"/>
      <c r="D68" s="107"/>
      <c r="E68" s="107"/>
      <c r="F68" s="107"/>
    </row>
    <row r="69" spans="1:6" ht="14.25" x14ac:dyDescent="0.2">
      <c r="A69" s="107"/>
      <c r="B69" s="107"/>
      <c r="C69" s="107"/>
      <c r="D69" s="107"/>
      <c r="E69" s="107"/>
      <c r="F69" s="107"/>
    </row>
    <row r="70" spans="1:6" ht="14.25" x14ac:dyDescent="0.2">
      <c r="A70" s="107"/>
      <c r="B70" s="107"/>
      <c r="C70" s="107"/>
      <c r="D70" s="107"/>
      <c r="E70" s="107"/>
      <c r="F70" s="107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0" workbookViewId="0">
      <selection activeCell="A8" sqref="A8"/>
    </sheetView>
  </sheetViews>
  <sheetFormatPr baseColWidth="10" defaultRowHeight="12.75" x14ac:dyDescent="0.2"/>
  <cols>
    <col min="1" max="1" width="48.140625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ht="15" x14ac:dyDescent="0.25">
      <c r="A4" s="1" t="s">
        <v>87</v>
      </c>
      <c r="B4" s="3"/>
      <c r="C4" s="3"/>
      <c r="D4" s="3"/>
      <c r="E4" s="3"/>
      <c r="F4" s="3"/>
    </row>
    <row r="5" spans="1:6" ht="15" x14ac:dyDescent="0.25">
      <c r="A5" s="2"/>
      <c r="B5" s="3"/>
      <c r="C5" s="3"/>
      <c r="D5" s="3"/>
      <c r="E5" s="3"/>
      <c r="F5" s="3"/>
    </row>
    <row r="6" spans="1:6" ht="24" x14ac:dyDescent="0.2">
      <c r="A6" s="4"/>
      <c r="B6" s="10" t="s">
        <v>72</v>
      </c>
      <c r="C6" s="10" t="s">
        <v>50</v>
      </c>
      <c r="D6" s="10" t="s">
        <v>86</v>
      </c>
      <c r="E6" s="10" t="s">
        <v>75</v>
      </c>
      <c r="F6" s="41" t="s">
        <v>73</v>
      </c>
    </row>
    <row r="7" spans="1:6" x14ac:dyDescent="0.2">
      <c r="A7" s="8"/>
      <c r="B7" s="8"/>
      <c r="C7" s="8"/>
      <c r="D7" s="8"/>
      <c r="E7" s="8"/>
      <c r="F7" s="8"/>
    </row>
    <row r="8" spans="1:6" x14ac:dyDescent="0.2">
      <c r="A8" s="128" t="s">
        <v>89</v>
      </c>
      <c r="B8" s="150">
        <v>1244.2612449625799</v>
      </c>
      <c r="C8" s="129">
        <v>9702.4919729976591</v>
      </c>
      <c r="D8" s="129">
        <v>3551.1949715103401</v>
      </c>
      <c r="E8" s="129">
        <v>1932.6857852271801</v>
      </c>
      <c r="F8" s="129">
        <v>2265.6924807617302</v>
      </c>
    </row>
    <row r="9" spans="1:6" x14ac:dyDescent="0.2">
      <c r="A9" s="130" t="s">
        <v>88</v>
      </c>
      <c r="B9" s="151"/>
      <c r="C9" s="131"/>
      <c r="D9" s="131"/>
      <c r="E9" s="131"/>
      <c r="F9" s="131"/>
    </row>
    <row r="10" spans="1:6" x14ac:dyDescent="0.2">
      <c r="A10" s="130"/>
      <c r="B10" s="151"/>
      <c r="C10" s="131"/>
      <c r="D10" s="131"/>
      <c r="E10" s="131"/>
      <c r="F10" s="131"/>
    </row>
    <row r="11" spans="1:6" x14ac:dyDescent="0.2">
      <c r="A11" s="132" t="s">
        <v>104</v>
      </c>
      <c r="B11" s="152">
        <v>43.142398093608001</v>
      </c>
      <c r="C11" s="133">
        <v>78.986211372665906</v>
      </c>
      <c r="D11" s="133">
        <v>61.843761891146798</v>
      </c>
      <c r="E11" s="133">
        <v>40.511311203015502</v>
      </c>
      <c r="F11" s="133">
        <v>78.887025637198704</v>
      </c>
    </row>
    <row r="12" spans="1:6" x14ac:dyDescent="0.2">
      <c r="A12" s="132" t="s">
        <v>90</v>
      </c>
      <c r="B12" s="152">
        <v>37.310178276408003</v>
      </c>
      <c r="C12" s="133">
        <v>70.415822174252</v>
      </c>
      <c r="D12" s="133">
        <v>54.518853624465301</v>
      </c>
      <c r="E12" s="133">
        <v>33.513876483733497</v>
      </c>
      <c r="F12" s="133">
        <v>71.547987528780993</v>
      </c>
    </row>
    <row r="13" spans="1:6" x14ac:dyDescent="0.2">
      <c r="A13" s="132" t="s">
        <v>7</v>
      </c>
      <c r="B13" s="153"/>
      <c r="C13" s="134">
        <v>61.416781617260199</v>
      </c>
      <c r="D13" s="134">
        <v>5.3222157284665101</v>
      </c>
      <c r="E13" s="134">
        <v>11.7320061513943</v>
      </c>
      <c r="F13" s="134">
        <v>37.802612623792697</v>
      </c>
    </row>
    <row r="14" spans="1:6" x14ac:dyDescent="0.2">
      <c r="A14" s="132" t="s">
        <v>91</v>
      </c>
      <c r="B14" s="154">
        <v>12.589456830250001</v>
      </c>
      <c r="C14" s="134">
        <v>9.4914807829602399</v>
      </c>
      <c r="D14" s="134">
        <v>2072</v>
      </c>
      <c r="E14" s="134">
        <v>34.153036662568603</v>
      </c>
      <c r="F14" s="134">
        <v>187</v>
      </c>
    </row>
    <row r="15" spans="1:6" x14ac:dyDescent="0.2">
      <c r="A15" s="132" t="s">
        <v>10</v>
      </c>
      <c r="B15" s="154">
        <v>0</v>
      </c>
      <c r="C15" s="134">
        <v>34.302563135982602</v>
      </c>
      <c r="D15" s="134">
        <v>0</v>
      </c>
      <c r="E15" s="134">
        <v>41090.555878715597</v>
      </c>
      <c r="F15" s="134">
        <v>1439.4768943577001</v>
      </c>
    </row>
    <row r="16" spans="1:6" x14ac:dyDescent="0.2">
      <c r="A16" s="132" t="s">
        <v>11</v>
      </c>
      <c r="B16" s="154">
        <v>2.1070682335014999</v>
      </c>
      <c r="C16" s="134">
        <v>1.8561568124994601</v>
      </c>
      <c r="D16" s="134">
        <v>2.3405138721712202</v>
      </c>
      <c r="E16" s="134">
        <v>1.48858885793185</v>
      </c>
      <c r="F16" s="134">
        <v>1.97456903168519</v>
      </c>
    </row>
    <row r="17" spans="1:6" x14ac:dyDescent="0.2">
      <c r="A17" s="132" t="s">
        <v>92</v>
      </c>
      <c r="B17" s="154">
        <v>1.33611463971126</v>
      </c>
      <c r="C17" s="134">
        <v>1.69333476005078</v>
      </c>
      <c r="D17" s="134">
        <v>1.44378654457802</v>
      </c>
      <c r="E17" s="134">
        <v>1.3122008417572</v>
      </c>
      <c r="F17" s="134">
        <v>1.57871184396564</v>
      </c>
    </row>
    <row r="18" spans="1:6" x14ac:dyDescent="0.2">
      <c r="A18" s="132"/>
      <c r="B18" s="154"/>
      <c r="C18" s="134"/>
      <c r="D18" s="134"/>
      <c r="E18" s="134"/>
      <c r="F18" s="134"/>
    </row>
    <row r="19" spans="1:6" x14ac:dyDescent="0.2">
      <c r="A19" s="130" t="s">
        <v>105</v>
      </c>
      <c r="B19" s="151"/>
      <c r="C19" s="131"/>
      <c r="D19" s="131"/>
      <c r="E19" s="131"/>
      <c r="F19" s="131"/>
    </row>
    <row r="20" spans="1:6" x14ac:dyDescent="0.2">
      <c r="A20" s="130"/>
      <c r="B20" s="151"/>
      <c r="C20" s="131"/>
      <c r="D20" s="131"/>
      <c r="E20" s="131"/>
      <c r="F20" s="131"/>
    </row>
    <row r="21" spans="1:6" x14ac:dyDescent="0.2">
      <c r="A21" s="132" t="s">
        <v>12</v>
      </c>
      <c r="B21" s="152">
        <v>46.803963147934901</v>
      </c>
      <c r="C21" s="133">
        <v>95.008857346230499</v>
      </c>
      <c r="D21" s="133">
        <v>66.112919078393801</v>
      </c>
      <c r="E21" s="133">
        <v>55.145427460120601</v>
      </c>
      <c r="F21" s="133">
        <v>78.874599024113607</v>
      </c>
    </row>
    <row r="22" spans="1:6" x14ac:dyDescent="0.2">
      <c r="A22" s="132" t="s">
        <v>13</v>
      </c>
      <c r="B22" s="152">
        <v>19.279205791619798</v>
      </c>
      <c r="C22" s="133">
        <v>28.095286905480801</v>
      </c>
      <c r="D22" s="133">
        <v>14.572260947121199</v>
      </c>
      <c r="E22" s="133">
        <v>20.6093279247835</v>
      </c>
      <c r="F22" s="133">
        <v>29.627849354038599</v>
      </c>
    </row>
    <row r="23" spans="1:6" x14ac:dyDescent="0.2">
      <c r="A23" s="132" t="s">
        <v>93</v>
      </c>
      <c r="B23" s="152">
        <v>151.03593665173801</v>
      </c>
      <c r="C23" s="133">
        <v>294.79887785218301</v>
      </c>
      <c r="D23" s="133">
        <v>443.60469031938197</v>
      </c>
      <c r="E23" s="133">
        <v>212.98967798632</v>
      </c>
      <c r="F23" s="133">
        <v>320.07612954809201</v>
      </c>
    </row>
    <row r="24" spans="1:6" x14ac:dyDescent="0.2">
      <c r="A24" s="132" t="s">
        <v>94</v>
      </c>
      <c r="B24" s="152">
        <v>107.812819314621</v>
      </c>
      <c r="C24" s="133">
        <v>257.85925796067602</v>
      </c>
      <c r="D24" s="133">
        <v>389.53621970054598</v>
      </c>
      <c r="E24" s="133">
        <v>180.01658234556999</v>
      </c>
      <c r="F24" s="133">
        <v>277.71922393949001</v>
      </c>
    </row>
    <row r="25" spans="1:6" x14ac:dyDescent="0.2">
      <c r="A25" s="132" t="s">
        <v>95</v>
      </c>
      <c r="B25" s="152">
        <v>76.132792959111796</v>
      </c>
      <c r="C25" s="133">
        <v>142.38348148004499</v>
      </c>
      <c r="D25" s="133">
        <v>226.945075710575</v>
      </c>
      <c r="E25" s="133">
        <v>110.380237589576</v>
      </c>
      <c r="F25" s="133">
        <v>145.59079508963299</v>
      </c>
    </row>
    <row r="26" spans="1:6" x14ac:dyDescent="0.2">
      <c r="A26" s="132" t="s">
        <v>96</v>
      </c>
      <c r="B26" s="152">
        <v>19.946556445458199</v>
      </c>
      <c r="C26" s="133">
        <v>90.664446683399404</v>
      </c>
      <c r="D26" s="133">
        <v>186.51144121474999</v>
      </c>
      <c r="E26" s="133">
        <v>33.191776255281603</v>
      </c>
      <c r="F26" s="133">
        <v>82.263371481778293</v>
      </c>
    </row>
    <row r="27" spans="1:6" x14ac:dyDescent="0.2">
      <c r="A27" s="132" t="s">
        <v>18</v>
      </c>
      <c r="B27" s="152">
        <v>134.34323302614101</v>
      </c>
      <c r="C27" s="133">
        <v>245.49741117151899</v>
      </c>
      <c r="D27" s="133">
        <v>212.31791880826199</v>
      </c>
      <c r="E27" s="133">
        <v>139.55067860939599</v>
      </c>
      <c r="F27" s="133">
        <v>244.962998643297</v>
      </c>
    </row>
    <row r="28" spans="1:6" x14ac:dyDescent="0.2">
      <c r="A28" s="132" t="s">
        <v>19</v>
      </c>
      <c r="B28" s="152">
        <v>93.871121108044605</v>
      </c>
      <c r="C28" s="133">
        <v>194.42519553341401</v>
      </c>
      <c r="D28" s="133">
        <v>461.261776602981</v>
      </c>
      <c r="E28" s="133">
        <v>186.394918462249</v>
      </c>
      <c r="F28" s="133">
        <v>224.19289455762399</v>
      </c>
    </row>
    <row r="29" spans="1:6" x14ac:dyDescent="0.2">
      <c r="A29" s="132"/>
      <c r="B29" s="152"/>
      <c r="C29" s="133"/>
      <c r="D29" s="133"/>
      <c r="E29" s="133"/>
      <c r="F29" s="133"/>
    </row>
    <row r="30" spans="1:6" x14ac:dyDescent="0.2">
      <c r="A30" s="130" t="s">
        <v>106</v>
      </c>
      <c r="B30" s="155"/>
      <c r="C30" s="135"/>
      <c r="D30" s="135"/>
      <c r="E30" s="135"/>
      <c r="F30" s="135"/>
    </row>
    <row r="31" spans="1:6" x14ac:dyDescent="0.2">
      <c r="A31" s="130"/>
      <c r="B31" s="155"/>
      <c r="C31" s="135"/>
      <c r="D31" s="135"/>
      <c r="E31" s="135"/>
      <c r="F31" s="135"/>
    </row>
    <row r="32" spans="1:6" x14ac:dyDescent="0.2">
      <c r="A32" s="136" t="s">
        <v>97</v>
      </c>
      <c r="B32" s="156">
        <v>158.64244966999499</v>
      </c>
      <c r="C32" s="137">
        <v>218.12914040992999</v>
      </c>
      <c r="D32" s="137">
        <v>579.87607896091004</v>
      </c>
      <c r="E32" s="137">
        <v>250.11265030833999</v>
      </c>
      <c r="F32" s="137">
        <v>246.904622940754</v>
      </c>
    </row>
    <row r="33" spans="1:6" x14ac:dyDescent="0.2">
      <c r="A33" s="138" t="s">
        <v>98</v>
      </c>
      <c r="B33" s="157">
        <v>0.272476948411363</v>
      </c>
      <c r="C33" s="139">
        <v>0.183080071187841</v>
      </c>
      <c r="D33" s="139">
        <v>0.30565005573078802</v>
      </c>
      <c r="E33" s="139">
        <v>2.5913017569807399E-2</v>
      </c>
      <c r="F33" s="139">
        <v>0.11458237729202501</v>
      </c>
    </row>
    <row r="34" spans="1:6" x14ac:dyDescent="0.2">
      <c r="A34" s="140" t="s">
        <v>24</v>
      </c>
      <c r="B34" s="157">
        <v>47.352839652727603</v>
      </c>
      <c r="C34" s="139">
        <v>79.459381443910601</v>
      </c>
      <c r="D34" s="139">
        <v>358.96330524058601</v>
      </c>
      <c r="E34" s="139">
        <v>109.249913482211</v>
      </c>
      <c r="F34" s="139">
        <v>88.274536428708501</v>
      </c>
    </row>
    <row r="35" spans="1:6" x14ac:dyDescent="0.2">
      <c r="A35" s="140" t="s">
        <v>25</v>
      </c>
      <c r="B35" s="157">
        <v>38.129056769850898</v>
      </c>
      <c r="C35" s="139">
        <v>63.904442977768198</v>
      </c>
      <c r="D35" s="139">
        <v>127.99965631908</v>
      </c>
      <c r="E35" s="139">
        <v>72.157330065571699</v>
      </c>
      <c r="F35" s="139">
        <v>76.5650675919957</v>
      </c>
    </row>
    <row r="36" spans="1:6" x14ac:dyDescent="0.2">
      <c r="A36" s="140"/>
      <c r="B36" s="157"/>
      <c r="C36" s="139"/>
      <c r="D36" s="139"/>
      <c r="E36" s="139"/>
      <c r="F36" s="139"/>
    </row>
    <row r="37" spans="1:6" x14ac:dyDescent="0.2">
      <c r="A37" s="128" t="s">
        <v>107</v>
      </c>
      <c r="B37" s="158">
        <v>73.433030195827996</v>
      </c>
      <c r="C37" s="141">
        <v>74.948396059438906</v>
      </c>
      <c r="D37" s="141">
        <v>93.218767456974604</v>
      </c>
      <c r="E37" s="141">
        <v>68.731319778126306</v>
      </c>
      <c r="F37" s="141">
        <v>82.179601297341904</v>
      </c>
    </row>
    <row r="38" spans="1:6" x14ac:dyDescent="0.2">
      <c r="A38" s="128"/>
      <c r="B38" s="158"/>
      <c r="C38" s="141"/>
      <c r="D38" s="141"/>
      <c r="E38" s="141"/>
      <c r="F38" s="141"/>
    </row>
    <row r="39" spans="1:6" x14ac:dyDescent="0.2">
      <c r="A39" s="140" t="s">
        <v>99</v>
      </c>
      <c r="B39" s="157">
        <v>0</v>
      </c>
      <c r="C39" s="139">
        <v>0</v>
      </c>
      <c r="D39" s="139">
        <v>0</v>
      </c>
      <c r="E39" s="139">
        <v>0</v>
      </c>
      <c r="F39" s="139">
        <v>0</v>
      </c>
    </row>
    <row r="40" spans="1:6" x14ac:dyDescent="0.2">
      <c r="A40" s="140" t="s">
        <v>100</v>
      </c>
      <c r="B40" s="157">
        <v>11.903892454738299</v>
      </c>
      <c r="C40" s="139">
        <v>26.776081834902602</v>
      </c>
      <c r="D40" s="139">
        <v>17.335624904033999</v>
      </c>
      <c r="E40" s="139">
        <v>16.757923475512801</v>
      </c>
      <c r="F40" s="139">
        <v>28.386267629707099</v>
      </c>
    </row>
    <row r="41" spans="1:6" x14ac:dyDescent="0.2">
      <c r="A41" s="140" t="s">
        <v>47</v>
      </c>
      <c r="B41" s="157">
        <v>8.9754904410319192</v>
      </c>
      <c r="C41" s="139">
        <v>11.3227772326024</v>
      </c>
      <c r="D41" s="139">
        <v>9.4452455208164601</v>
      </c>
      <c r="E41" s="139">
        <v>5.7813286794492598</v>
      </c>
      <c r="F41" s="139">
        <v>11.969020367229399</v>
      </c>
    </row>
    <row r="42" spans="1:6" x14ac:dyDescent="0.2">
      <c r="A42" s="140" t="s">
        <v>30</v>
      </c>
      <c r="B42" s="157">
        <v>1.4764695633829401</v>
      </c>
      <c r="C42" s="139">
        <v>1.5262392686742499</v>
      </c>
      <c r="D42" s="139">
        <v>2.99343530055644</v>
      </c>
      <c r="E42" s="139">
        <v>1.5453546816401</v>
      </c>
      <c r="F42" s="139">
        <v>2.1807094036921799</v>
      </c>
    </row>
    <row r="43" spans="1:6" x14ac:dyDescent="0.2">
      <c r="A43" s="140" t="s">
        <v>31</v>
      </c>
      <c r="B43" s="157">
        <v>17.894569366502001</v>
      </c>
      <c r="C43" s="139">
        <v>3.5418397626070202</v>
      </c>
      <c r="D43" s="139">
        <v>25.679189419888299</v>
      </c>
      <c r="E43" s="139">
        <v>3.6801042639952901</v>
      </c>
      <c r="F43" s="139">
        <v>9.0737411762739004</v>
      </c>
    </row>
    <row r="44" spans="1:6" x14ac:dyDescent="0.2">
      <c r="A44" s="140"/>
      <c r="B44" s="157"/>
      <c r="C44" s="139"/>
      <c r="D44" s="139"/>
      <c r="E44" s="139"/>
      <c r="F44" s="139"/>
    </row>
    <row r="45" spans="1:6" x14ac:dyDescent="0.2">
      <c r="A45" s="128" t="s">
        <v>108</v>
      </c>
      <c r="B45" s="158">
        <v>56.990393279649503</v>
      </c>
      <c r="C45" s="141">
        <v>85.333621630457799</v>
      </c>
      <c r="D45" s="141">
        <v>72.436522119747394</v>
      </c>
      <c r="E45" s="141">
        <v>74.482455628554405</v>
      </c>
      <c r="F45" s="141">
        <v>87.342397979853601</v>
      </c>
    </row>
    <row r="46" spans="1:6" x14ac:dyDescent="0.2">
      <c r="A46" s="128"/>
      <c r="B46" s="158"/>
      <c r="C46" s="141"/>
      <c r="D46" s="141"/>
      <c r="E46" s="141"/>
      <c r="F46" s="141"/>
    </row>
    <row r="47" spans="1:6" x14ac:dyDescent="0.2">
      <c r="A47" s="140" t="s">
        <v>101</v>
      </c>
      <c r="B47" s="157">
        <v>0.13010019410997001</v>
      </c>
      <c r="C47" s="139">
        <v>0.149596659456877</v>
      </c>
      <c r="D47" s="139">
        <v>0.346563830942481</v>
      </c>
      <c r="E47" s="139">
        <v>0.18898972312326601</v>
      </c>
      <c r="F47" s="139">
        <v>0.19570289107457903</v>
      </c>
    </row>
    <row r="48" spans="1:6" x14ac:dyDescent="0.2">
      <c r="A48" s="140" t="s">
        <v>102</v>
      </c>
      <c r="B48" s="157">
        <v>27.407270280470801</v>
      </c>
      <c r="C48" s="139">
        <v>36.257404891537</v>
      </c>
      <c r="D48" s="139">
        <v>49.332934286803699</v>
      </c>
      <c r="E48" s="139">
        <v>30.165769792109899</v>
      </c>
      <c r="F48" s="139">
        <v>40.986275139467402</v>
      </c>
    </row>
    <row r="49" spans="1:6" x14ac:dyDescent="0.2">
      <c r="A49" s="140"/>
      <c r="B49" s="157"/>
      <c r="C49" s="139"/>
      <c r="D49" s="139"/>
      <c r="E49" s="139"/>
      <c r="F49" s="139"/>
    </row>
    <row r="50" spans="1:6" x14ac:dyDescent="0.2">
      <c r="A50" s="142" t="s">
        <v>109</v>
      </c>
      <c r="B50" s="157">
        <v>29.713223193288599</v>
      </c>
      <c r="C50" s="139">
        <v>49.225813398377802</v>
      </c>
      <c r="D50" s="139">
        <v>23.4501516638861</v>
      </c>
      <c r="E50" s="139">
        <v>44.505675559567798</v>
      </c>
      <c r="F50" s="139">
        <v>46.551825731460802</v>
      </c>
    </row>
    <row r="51" spans="1:6" x14ac:dyDescent="0.2">
      <c r="A51" s="142"/>
      <c r="B51" s="157"/>
      <c r="C51" s="139"/>
      <c r="D51" s="139"/>
      <c r="E51" s="139"/>
      <c r="F51" s="139"/>
    </row>
    <row r="52" spans="1:6" x14ac:dyDescent="0.2">
      <c r="A52" s="140" t="s">
        <v>36</v>
      </c>
      <c r="B52" s="157">
        <v>0.538521358232247</v>
      </c>
      <c r="C52" s="139">
        <v>0.62850634216594203</v>
      </c>
      <c r="D52" s="139">
        <v>0.68968315890558807</v>
      </c>
      <c r="E52" s="139">
        <v>0.27550199891014998</v>
      </c>
      <c r="F52" s="139">
        <v>0.50972232915749005</v>
      </c>
    </row>
    <row r="53" spans="1:6" x14ac:dyDescent="0.2">
      <c r="A53" s="140" t="s">
        <v>37</v>
      </c>
      <c r="B53" s="157">
        <v>2.8272587712759401</v>
      </c>
      <c r="C53" s="139">
        <v>6.3638060123875002</v>
      </c>
      <c r="D53" s="139">
        <v>13.5540276691135</v>
      </c>
      <c r="E53" s="139">
        <v>5.0873285969066897</v>
      </c>
      <c r="F53" s="139">
        <v>6.8607032332401197</v>
      </c>
    </row>
    <row r="54" spans="1:6" x14ac:dyDescent="0.2">
      <c r="A54" s="140"/>
      <c r="B54" s="157"/>
      <c r="C54" s="139"/>
      <c r="D54" s="139"/>
      <c r="E54" s="139"/>
      <c r="F54" s="139"/>
    </row>
    <row r="55" spans="1:6" x14ac:dyDescent="0.2">
      <c r="A55" s="143" t="s">
        <v>110</v>
      </c>
      <c r="B55" s="158">
        <v>27.4244857802449</v>
      </c>
      <c r="C55" s="141">
        <v>43.490513728156202</v>
      </c>
      <c r="D55" s="141">
        <v>10.5858071536782</v>
      </c>
      <c r="E55" s="141">
        <v>39.693848961571199</v>
      </c>
      <c r="F55" s="141">
        <v>40.200844827378198</v>
      </c>
    </row>
    <row r="56" spans="1:6" x14ac:dyDescent="0.2">
      <c r="A56" s="143"/>
      <c r="B56" s="158"/>
      <c r="C56" s="141"/>
      <c r="D56" s="141"/>
      <c r="E56" s="141"/>
      <c r="F56" s="141"/>
    </row>
    <row r="57" spans="1:6" x14ac:dyDescent="0.2">
      <c r="A57" s="130" t="s">
        <v>66</v>
      </c>
      <c r="B57" s="155"/>
      <c r="C57" s="135"/>
      <c r="D57" s="135"/>
      <c r="E57" s="135"/>
      <c r="F57" s="135"/>
    </row>
    <row r="58" spans="1:6" x14ac:dyDescent="0.2">
      <c r="A58" s="144" t="s">
        <v>111</v>
      </c>
      <c r="B58" s="159">
        <v>20.5255484560602</v>
      </c>
      <c r="C58" s="145">
        <v>25.6833526094108</v>
      </c>
      <c r="D58" s="145">
        <v>7.3319752102082001</v>
      </c>
      <c r="E58" s="145">
        <v>30.249827388021</v>
      </c>
      <c r="F58" s="145">
        <v>25.4643334570771</v>
      </c>
    </row>
    <row r="59" spans="1:6" x14ac:dyDescent="0.2">
      <c r="A59" s="146" t="s">
        <v>112</v>
      </c>
      <c r="B59" s="160">
        <v>19.8989368555482</v>
      </c>
      <c r="C59" s="147">
        <v>19.12317590891</v>
      </c>
      <c r="D59" s="147">
        <v>-6.0537260197610401</v>
      </c>
      <c r="E59" s="147">
        <v>14.5902114595554</v>
      </c>
      <c r="F59" s="147">
        <v>16.474560572155099</v>
      </c>
    </row>
    <row r="60" spans="1:6" x14ac:dyDescent="0.2">
      <c r="A60" s="148" t="s">
        <v>103</v>
      </c>
      <c r="B60" s="149"/>
      <c r="C60" s="149"/>
      <c r="D60" s="149"/>
      <c r="E60" s="149"/>
      <c r="F60" s="149"/>
    </row>
    <row r="61" spans="1:6" x14ac:dyDescent="0.2">
      <c r="A61" s="63"/>
      <c r="B61" s="63"/>
      <c r="C61" s="63"/>
      <c r="D61" s="63"/>
      <c r="E61" s="63"/>
      <c r="F61" s="63"/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A4" sqref="A4:IV4"/>
    </sheetView>
  </sheetViews>
  <sheetFormatPr baseColWidth="10" defaultRowHeight="12.75" x14ac:dyDescent="0.2"/>
  <cols>
    <col min="1" max="1" width="48.140625" customWidth="1"/>
  </cols>
  <sheetData>
    <row r="1" spans="1:6" x14ac:dyDescent="0.2">
      <c r="A1" t="s">
        <v>0</v>
      </c>
    </row>
    <row r="2" spans="1:6" x14ac:dyDescent="0.2">
      <c r="A2" t="s">
        <v>1</v>
      </c>
    </row>
    <row r="4" spans="1:6" ht="15" x14ac:dyDescent="0.25">
      <c r="A4" s="1" t="s">
        <v>113</v>
      </c>
      <c r="B4" s="3"/>
      <c r="C4" s="3"/>
      <c r="D4" s="3"/>
      <c r="E4" s="3"/>
      <c r="F4" s="3"/>
    </row>
    <row r="5" spans="1:6" ht="15" x14ac:dyDescent="0.25">
      <c r="A5" s="2"/>
      <c r="B5" s="3"/>
      <c r="C5" s="3"/>
      <c r="D5" s="3"/>
      <c r="E5" s="3"/>
      <c r="F5" s="3"/>
    </row>
    <row r="6" spans="1:6" ht="60" x14ac:dyDescent="0.2">
      <c r="A6" s="176">
        <v>2015</v>
      </c>
      <c r="B6" s="176" t="s">
        <v>138</v>
      </c>
      <c r="C6" s="176" t="s">
        <v>139</v>
      </c>
      <c r="D6" s="176" t="s">
        <v>140</v>
      </c>
      <c r="E6" s="176" t="s">
        <v>141</v>
      </c>
      <c r="F6" s="176" t="s">
        <v>142</v>
      </c>
    </row>
    <row r="7" spans="1:6" x14ac:dyDescent="0.2">
      <c r="A7" s="177" t="s">
        <v>143</v>
      </c>
      <c r="B7" s="178">
        <v>1215.57537071925</v>
      </c>
      <c r="C7" s="178">
        <v>10027.945920861999</v>
      </c>
      <c r="D7" s="178">
        <v>3482.4210693278501</v>
      </c>
      <c r="E7" s="179">
        <v>2015.2027789072699</v>
      </c>
      <c r="F7" s="178">
        <v>1905.1869982083001</v>
      </c>
    </row>
    <row r="8" spans="1:6" x14ac:dyDescent="0.2">
      <c r="A8" s="177"/>
    </row>
    <row r="9" spans="1:6" x14ac:dyDescent="0.2">
      <c r="A9" s="180" t="s">
        <v>88</v>
      </c>
      <c r="B9" s="181"/>
      <c r="C9" s="181"/>
      <c r="D9" s="181"/>
      <c r="E9" s="182"/>
      <c r="F9" s="181"/>
    </row>
    <row r="10" spans="1:6" x14ac:dyDescent="0.2">
      <c r="A10" s="177" t="s">
        <v>144</v>
      </c>
      <c r="B10" s="183">
        <v>38.788458264255901</v>
      </c>
      <c r="C10" s="183">
        <v>80.861237672333203</v>
      </c>
      <c r="D10" s="183">
        <v>61.8472052037202</v>
      </c>
      <c r="E10" s="184">
        <v>31.665585051843699</v>
      </c>
      <c r="F10" s="183">
        <v>96.072912474233902</v>
      </c>
    </row>
    <row r="11" spans="1:6" x14ac:dyDescent="0.2">
      <c r="A11" s="177" t="s">
        <v>145</v>
      </c>
      <c r="B11" s="183">
        <v>32.851627126728303</v>
      </c>
      <c r="C11" s="183">
        <v>72.249275032598504</v>
      </c>
      <c r="D11" s="183">
        <v>54.077180369530197</v>
      </c>
      <c r="E11" s="184">
        <v>22.943684704461901</v>
      </c>
      <c r="F11" s="183">
        <v>88.544806244313193</v>
      </c>
    </row>
    <row r="12" spans="1:6" x14ac:dyDescent="0.2">
      <c r="A12" s="177" t="s">
        <v>146</v>
      </c>
      <c r="B12" s="178">
        <v>0</v>
      </c>
      <c r="C12" s="178">
        <v>63.482962501211297</v>
      </c>
      <c r="D12" s="178">
        <v>6.7370880490876397</v>
      </c>
      <c r="E12" s="179">
        <v>6.4820043874620703</v>
      </c>
      <c r="F12" s="178">
        <v>49.062759440718402</v>
      </c>
    </row>
    <row r="13" spans="1:6" x14ac:dyDescent="0.2">
      <c r="A13" s="177" t="s">
        <v>147</v>
      </c>
      <c r="B13" s="178">
        <v>5.2184196543281098</v>
      </c>
      <c r="C13" s="178">
        <v>13.4126546240878</v>
      </c>
      <c r="D13" s="178">
        <v>2069.8060156914298</v>
      </c>
      <c r="E13" s="179">
        <v>47.718636224377001</v>
      </c>
      <c r="F13" s="178">
        <v>273.74598867889699</v>
      </c>
    </row>
    <row r="14" spans="1:6" x14ac:dyDescent="0.2">
      <c r="A14" s="177" t="s">
        <v>148</v>
      </c>
      <c r="B14" s="178">
        <v>0</v>
      </c>
      <c r="C14" s="178">
        <v>37.920263527756603</v>
      </c>
      <c r="D14" s="178">
        <v>0</v>
      </c>
      <c r="E14" s="179">
        <v>37040.166452500504</v>
      </c>
      <c r="F14" s="178">
        <v>1263.3223202065101</v>
      </c>
    </row>
    <row r="15" spans="1:6" x14ac:dyDescent="0.2">
      <c r="A15" s="177" t="s">
        <v>149</v>
      </c>
      <c r="B15" s="183">
        <v>2.26049450892322</v>
      </c>
      <c r="C15" s="183">
        <v>1.86401979030133</v>
      </c>
      <c r="D15" s="183">
        <v>2.2510951572421001</v>
      </c>
      <c r="E15" s="184">
        <v>1.33536472811035</v>
      </c>
      <c r="F15" s="183">
        <v>2.2109148465064199</v>
      </c>
    </row>
    <row r="16" spans="1:6" x14ac:dyDescent="0.2">
      <c r="A16" s="177" t="s">
        <v>150</v>
      </c>
      <c r="B16" s="183">
        <v>1.4615414570201799</v>
      </c>
      <c r="C16" s="183">
        <v>1.6848776820587701</v>
      </c>
      <c r="D16" s="183">
        <v>1.4209549884884001</v>
      </c>
      <c r="E16" s="184">
        <v>1.12675174554751</v>
      </c>
      <c r="F16" s="183">
        <v>1.80251282076202</v>
      </c>
    </row>
    <row r="17" spans="1:6" x14ac:dyDescent="0.2">
      <c r="A17" s="180" t="s">
        <v>151</v>
      </c>
      <c r="B17" s="185"/>
      <c r="C17" s="185"/>
      <c r="D17" s="185"/>
      <c r="E17" s="186"/>
      <c r="F17" s="185"/>
    </row>
    <row r="18" spans="1:6" x14ac:dyDescent="0.2">
      <c r="A18" s="177" t="s">
        <v>12</v>
      </c>
      <c r="B18" s="183">
        <v>77.555837233362709</v>
      </c>
      <c r="C18" s="183">
        <v>86.064709940456098</v>
      </c>
      <c r="D18" s="183">
        <v>74.8279705324574</v>
      </c>
      <c r="E18" s="184">
        <v>47.269844284733402</v>
      </c>
      <c r="F18" s="183">
        <v>100.642219348707</v>
      </c>
    </row>
    <row r="19" spans="1:6" x14ac:dyDescent="0.2">
      <c r="A19" s="177" t="s">
        <v>13</v>
      </c>
      <c r="B19" s="183">
        <v>27.318519620523197</v>
      </c>
      <c r="C19" s="183">
        <v>23.328415135637101</v>
      </c>
      <c r="D19" s="183">
        <v>36.4767843457373</v>
      </c>
      <c r="E19" s="184">
        <v>32.628077931874301</v>
      </c>
      <c r="F19" s="183">
        <v>42.562434366480197</v>
      </c>
    </row>
    <row r="20" spans="1:6" x14ac:dyDescent="0.2">
      <c r="A20" s="177" t="s">
        <v>152</v>
      </c>
      <c r="B20" s="183">
        <v>160.35925563612699</v>
      </c>
      <c r="C20" s="183">
        <v>294.97995894421899</v>
      </c>
      <c r="D20" s="183">
        <v>447.290658442515</v>
      </c>
      <c r="E20" s="184">
        <v>208.84708229587599</v>
      </c>
      <c r="F20" s="183">
        <v>409.03380921103604</v>
      </c>
    </row>
    <row r="21" spans="1:6" x14ac:dyDescent="0.2">
      <c r="A21" s="177" t="s">
        <v>153</v>
      </c>
      <c r="B21" s="183">
        <v>120.042930410525</v>
      </c>
      <c r="C21" s="183">
        <v>259.00081688848098</v>
      </c>
      <c r="D21" s="183">
        <v>390.12653690087302</v>
      </c>
      <c r="E21" s="184">
        <v>173.26465786298098</v>
      </c>
      <c r="F21" s="183">
        <v>360.12014585723699</v>
      </c>
    </row>
    <row r="22" spans="1:6" x14ac:dyDescent="0.2">
      <c r="A22" s="177" t="s">
        <v>154</v>
      </c>
      <c r="B22" s="183">
        <v>108.579472824281</v>
      </c>
      <c r="C22" s="183">
        <v>153.36239233624099</v>
      </c>
      <c r="D22" s="183">
        <v>238.955669298277</v>
      </c>
      <c r="E22" s="184">
        <v>99.672952786234987</v>
      </c>
      <c r="F22" s="183">
        <v>205.891748784425</v>
      </c>
    </row>
    <row r="23" spans="1:6" x14ac:dyDescent="0.2">
      <c r="A23" s="177" t="s">
        <v>155</v>
      </c>
      <c r="B23" s="183">
        <v>20.490906429656302</v>
      </c>
      <c r="C23" s="183">
        <v>86.160316538390802</v>
      </c>
      <c r="D23" s="183">
        <v>193.422185150567</v>
      </c>
      <c r="E23" s="184">
        <v>35.0340026557611</v>
      </c>
      <c r="F23" s="183">
        <v>99.868363464140799</v>
      </c>
    </row>
    <row r="24" spans="1:6" x14ac:dyDescent="0.2">
      <c r="A24" s="177" t="s">
        <v>156</v>
      </c>
      <c r="B24" s="183">
        <v>164.59612825482</v>
      </c>
      <c r="C24" s="183">
        <v>230.91778958613901</v>
      </c>
      <c r="D24" s="183">
        <v>206.26938189526999</v>
      </c>
      <c r="E24" s="184">
        <v>130.43782420256798</v>
      </c>
      <c r="F24" s="183">
        <v>282.38708228141803</v>
      </c>
    </row>
    <row r="25" spans="1:6" x14ac:dyDescent="0.2">
      <c r="A25" s="177" t="s">
        <v>157</v>
      </c>
      <c r="B25" s="183">
        <v>105.32642509597</v>
      </c>
      <c r="C25" s="183">
        <v>220.625704067915</v>
      </c>
      <c r="D25" s="183">
        <v>483.48250845626603</v>
      </c>
      <c r="E25" s="184">
        <v>180.76196816419002</v>
      </c>
      <c r="F25" s="183">
        <v>336.54234906195398</v>
      </c>
    </row>
    <row r="26" spans="1:6" x14ac:dyDescent="0.2">
      <c r="A26" s="180" t="s">
        <v>158</v>
      </c>
      <c r="B26" s="181"/>
      <c r="C26" s="181"/>
      <c r="D26" s="181"/>
      <c r="E26" s="182"/>
      <c r="F26" s="181"/>
    </row>
    <row r="27" spans="1:6" x14ac:dyDescent="0.2">
      <c r="A27" s="177" t="s">
        <v>159</v>
      </c>
      <c r="B27" s="183">
        <v>182.53575944704801</v>
      </c>
      <c r="C27" s="183">
        <v>204.64593200234802</v>
      </c>
      <c r="D27" s="183">
        <v>550.78003238662097</v>
      </c>
      <c r="E27" s="184">
        <v>279.33587808779998</v>
      </c>
      <c r="F27" s="183">
        <v>291.65615817554499</v>
      </c>
    </row>
    <row r="28" spans="1:6" x14ac:dyDescent="0.2">
      <c r="A28" s="177" t="s">
        <v>160</v>
      </c>
      <c r="B28" s="183">
        <v>2.96334771926185E-3</v>
      </c>
      <c r="C28" s="183">
        <v>0.143435229850641</v>
      </c>
      <c r="D28" s="183">
        <v>0.36697958060089297</v>
      </c>
      <c r="E28" s="184">
        <v>8.3354746928781698E-2</v>
      </c>
      <c r="F28" s="183">
        <v>0.102464892344713</v>
      </c>
    </row>
    <row r="29" spans="1:6" x14ac:dyDescent="0.2">
      <c r="A29" s="177" t="s">
        <v>161</v>
      </c>
      <c r="B29" s="183">
        <v>45.3243157305333</v>
      </c>
      <c r="C29" s="183">
        <v>76.543357664194502</v>
      </c>
      <c r="D29" s="183">
        <v>347.71891169836999</v>
      </c>
      <c r="E29" s="184">
        <v>129.12507076689198</v>
      </c>
      <c r="F29" s="183">
        <v>97.933186582872196</v>
      </c>
    </row>
    <row r="30" spans="1:6" x14ac:dyDescent="0.2">
      <c r="A30" s="177" t="s">
        <v>162</v>
      </c>
      <c r="B30" s="184">
        <v>37.9196953630777</v>
      </c>
      <c r="C30" s="184">
        <v>67.7742762978</v>
      </c>
      <c r="D30" s="184">
        <v>106.912130067879</v>
      </c>
      <c r="E30" s="184">
        <v>66.231796224474806</v>
      </c>
      <c r="F30" s="184">
        <v>95.442924401242891</v>
      </c>
    </row>
    <row r="31" spans="1:6" x14ac:dyDescent="0.2">
      <c r="A31" s="187" t="s">
        <v>163</v>
      </c>
      <c r="B31" s="188">
        <v>99.294711701156103</v>
      </c>
      <c r="C31" s="188">
        <v>60.471733270203799</v>
      </c>
      <c r="D31" s="188">
        <v>96.5159702009733</v>
      </c>
      <c r="E31" s="189">
        <v>84.062365843362301</v>
      </c>
      <c r="F31" s="188">
        <v>98.382512083774614</v>
      </c>
    </row>
    <row r="32" spans="1:6" x14ac:dyDescent="0.2">
      <c r="A32" s="177" t="s">
        <v>164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</row>
    <row r="33" spans="1:6" x14ac:dyDescent="0.2">
      <c r="A33" s="177" t="s">
        <v>165</v>
      </c>
      <c r="B33" s="183">
        <v>10.367875771700001</v>
      </c>
      <c r="C33" s="183">
        <v>24.903911529963302</v>
      </c>
      <c r="D33" s="183">
        <v>21.1773780669457</v>
      </c>
      <c r="E33" s="184">
        <v>8.567799173922019</v>
      </c>
      <c r="F33" s="183">
        <v>32.1604889198113</v>
      </c>
    </row>
    <row r="34" spans="1:6" x14ac:dyDescent="0.2">
      <c r="A34" s="177" t="s">
        <v>166</v>
      </c>
      <c r="B34" s="183">
        <v>8.1557702467757203</v>
      </c>
      <c r="C34" s="183">
        <v>11.6476519925108</v>
      </c>
      <c r="D34" s="183">
        <v>9.2698195875064311</v>
      </c>
      <c r="E34" s="184">
        <v>4.2608639611354802</v>
      </c>
      <c r="F34" s="183">
        <v>15.189746679896</v>
      </c>
    </row>
    <row r="35" spans="1:6" x14ac:dyDescent="0.2">
      <c r="A35" s="177" t="s">
        <v>167</v>
      </c>
      <c r="B35" s="183">
        <v>1.5917215445809501</v>
      </c>
      <c r="C35" s="183">
        <v>1.68684141163763</v>
      </c>
      <c r="D35" s="183">
        <v>2.54469239065015</v>
      </c>
      <c r="E35" s="184">
        <v>1.4896482642832101</v>
      </c>
      <c r="F35" s="183">
        <v>2.26660425361018</v>
      </c>
    </row>
    <row r="36" spans="1:6" x14ac:dyDescent="0.2">
      <c r="A36" s="190" t="s">
        <v>168</v>
      </c>
      <c r="B36" s="191">
        <v>18.1448051393443</v>
      </c>
      <c r="C36" s="191">
        <v>3.7439177887558399</v>
      </c>
      <c r="D36" s="191">
        <v>23.472823164505698</v>
      </c>
      <c r="E36" s="192">
        <v>5.2156175633111896</v>
      </c>
      <c r="F36" s="191">
        <v>9.7139304102895796</v>
      </c>
    </row>
    <row r="37" spans="1:6" x14ac:dyDescent="0.2">
      <c r="A37" s="193" t="s">
        <v>169</v>
      </c>
      <c r="B37" s="188">
        <v>81.770290542155195</v>
      </c>
      <c r="C37" s="188">
        <v>68.297233607262797</v>
      </c>
      <c r="D37" s="188">
        <v>82.406013125256607</v>
      </c>
      <c r="E37" s="189">
        <v>81.664035228554411</v>
      </c>
      <c r="F37" s="188">
        <v>103.37271965979001</v>
      </c>
    </row>
    <row r="38" spans="1:6" x14ac:dyDescent="0.2">
      <c r="A38" s="177" t="s">
        <v>170</v>
      </c>
      <c r="B38" s="183">
        <v>9.5776200094419811E-2</v>
      </c>
      <c r="C38" s="183">
        <v>0.25100479819780602</v>
      </c>
      <c r="D38" s="183">
        <v>0.52754748355837</v>
      </c>
      <c r="E38" s="184">
        <v>9.5412570412207798E-2</v>
      </c>
      <c r="F38" s="183">
        <v>0.30411107034724499</v>
      </c>
    </row>
    <row r="39" spans="1:6" x14ac:dyDescent="0.2">
      <c r="A39" s="177" t="s">
        <v>171</v>
      </c>
      <c r="B39" s="183">
        <v>28.012638666674899</v>
      </c>
      <c r="C39" s="183">
        <v>37.2285603185016</v>
      </c>
      <c r="D39" s="183">
        <v>49.575789806954702</v>
      </c>
      <c r="E39" s="184">
        <v>29.597920238697</v>
      </c>
      <c r="F39" s="183">
        <v>47.522345821710502</v>
      </c>
    </row>
    <row r="40" spans="1:6" x14ac:dyDescent="0.2">
      <c r="A40" s="177" t="s">
        <v>172</v>
      </c>
      <c r="B40" s="183">
        <v>53.853428075574705</v>
      </c>
      <c r="C40" s="183">
        <v>31.319678086959001</v>
      </c>
      <c r="D40" s="183">
        <v>33.357770801860298</v>
      </c>
      <c r="E40" s="184">
        <v>52.161527560269697</v>
      </c>
      <c r="F40" s="183">
        <v>56.154484908426802</v>
      </c>
    </row>
    <row r="41" spans="1:6" x14ac:dyDescent="0.2">
      <c r="A41" s="177" t="s">
        <v>173</v>
      </c>
      <c r="B41" s="183">
        <v>0.48338431163200302</v>
      </c>
      <c r="C41" s="183">
        <v>0.55363006455139596</v>
      </c>
      <c r="D41" s="183">
        <v>0.55099754857599892</v>
      </c>
      <c r="E41" s="184">
        <v>0.32168410489765603</v>
      </c>
      <c r="F41" s="183">
        <v>0.798523881081322</v>
      </c>
    </row>
    <row r="42" spans="1:6" x14ac:dyDescent="0.2">
      <c r="A42" s="177" t="s">
        <v>174</v>
      </c>
      <c r="B42" s="183">
        <v>2.8346034038114301</v>
      </c>
      <c r="C42" s="183">
        <v>6.40080560750987</v>
      </c>
      <c r="D42" s="183">
        <v>14.195426642424799</v>
      </c>
      <c r="E42" s="184">
        <v>4.6970314248204303</v>
      </c>
      <c r="F42" s="183">
        <v>8.4082557360971091</v>
      </c>
    </row>
    <row r="43" spans="1:6" x14ac:dyDescent="0.2">
      <c r="A43" s="193" t="s">
        <v>175</v>
      </c>
      <c r="B43" s="188">
        <v>51.502208983395299</v>
      </c>
      <c r="C43" s="188">
        <v>25.472502544000502</v>
      </c>
      <c r="D43" s="188">
        <v>19.713341708011498</v>
      </c>
      <c r="E43" s="189">
        <v>47.786180240346894</v>
      </c>
      <c r="F43" s="188">
        <v>48.544753053411</v>
      </c>
    </row>
    <row r="44" spans="1:6" x14ac:dyDescent="0.2">
      <c r="A44" s="194" t="s">
        <v>176</v>
      </c>
      <c r="B44" s="183">
        <v>32.841671835851706</v>
      </c>
      <c r="C44" s="183">
        <v>15.261981635658399</v>
      </c>
      <c r="D44" s="183">
        <v>10.949236261796798</v>
      </c>
      <c r="E44" s="184">
        <v>36.605675507894702</v>
      </c>
      <c r="F44" s="183">
        <v>26.9381457617026</v>
      </c>
    </row>
    <row r="45" spans="1:6" x14ac:dyDescent="0.2">
      <c r="A45" s="177" t="s">
        <v>177</v>
      </c>
      <c r="B45" s="183">
        <v>50.177549314935803</v>
      </c>
      <c r="C45" s="183">
        <v>13.2575570840366</v>
      </c>
      <c r="D45" s="183">
        <v>6.0104210208264703</v>
      </c>
      <c r="E45" s="184">
        <v>39.716052328981299</v>
      </c>
      <c r="F45" s="183">
        <v>29.481165980258599</v>
      </c>
    </row>
  </sheetData>
  <sheetProtection selectLockedCells="1" selectUnlockedCell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2" sqref="A2"/>
    </sheetView>
  </sheetViews>
  <sheetFormatPr baseColWidth="10" defaultRowHeight="12.75" x14ac:dyDescent="0.2"/>
  <cols>
    <col min="1" max="1" width="33.28515625" customWidth="1"/>
    <col min="2" max="2" width="14.42578125" customWidth="1"/>
  </cols>
  <sheetData>
    <row r="1" spans="1:7" ht="48" x14ac:dyDescent="0.2">
      <c r="A1" s="214" t="s">
        <v>264</v>
      </c>
      <c r="B1" s="211" t="s">
        <v>138</v>
      </c>
      <c r="C1" s="212" t="s">
        <v>139</v>
      </c>
      <c r="D1" s="212" t="s">
        <v>140</v>
      </c>
      <c r="E1" s="212" t="s">
        <v>141</v>
      </c>
      <c r="F1" s="212" t="s">
        <v>142</v>
      </c>
      <c r="G1" s="213" t="s">
        <v>178</v>
      </c>
    </row>
    <row r="2" spans="1:7" ht="12.95" customHeight="1" x14ac:dyDescent="0.2">
      <c r="A2" s="195" t="s">
        <v>3</v>
      </c>
      <c r="B2" s="196">
        <v>1367.0242958421527</v>
      </c>
      <c r="C2" s="196">
        <v>9210.3697603713717</v>
      </c>
      <c r="D2" s="196">
        <v>3354.4756453880209</v>
      </c>
      <c r="E2" s="196">
        <v>2086.4247484753596</v>
      </c>
      <c r="F2" s="196">
        <v>2034.2139483624946</v>
      </c>
      <c r="G2" s="196">
        <v>24311.126009760632</v>
      </c>
    </row>
    <row r="3" spans="1:7" ht="12.95" customHeight="1" x14ac:dyDescent="0.2">
      <c r="A3" s="198" t="s">
        <v>4</v>
      </c>
      <c r="B3" s="200"/>
      <c r="C3" s="200"/>
      <c r="D3" s="200"/>
      <c r="E3" s="200"/>
      <c r="F3" s="200"/>
      <c r="G3" s="200"/>
    </row>
    <row r="4" spans="1:7" ht="12.95" customHeight="1" x14ac:dyDescent="0.2">
      <c r="A4" s="195" t="s">
        <v>144</v>
      </c>
      <c r="B4" s="208">
        <v>38.575651773379988</v>
      </c>
      <c r="C4" s="208">
        <v>78.644185612054471</v>
      </c>
      <c r="D4" s="208">
        <v>58.828740779555069</v>
      </c>
      <c r="E4" s="208">
        <v>22.785231154118339</v>
      </c>
      <c r="F4" s="208">
        <v>81.807483980380383</v>
      </c>
      <c r="G4" s="197">
        <v>63.919187695138113</v>
      </c>
    </row>
    <row r="5" spans="1:7" ht="12.95" customHeight="1" x14ac:dyDescent="0.2">
      <c r="A5" s="195" t="s">
        <v>179</v>
      </c>
      <c r="B5" s="208">
        <v>32.66061970379144</v>
      </c>
      <c r="C5" s="208">
        <v>69.975607379174178</v>
      </c>
      <c r="D5" s="208">
        <v>50.324449459711047</v>
      </c>
      <c r="E5" s="208">
        <v>14.982233632952692</v>
      </c>
      <c r="F5" s="208">
        <v>73.271478392628808</v>
      </c>
      <c r="G5" s="197">
        <v>54.272867311269124</v>
      </c>
    </row>
    <row r="6" spans="1:7" ht="12.95" customHeight="1" x14ac:dyDescent="0.2">
      <c r="A6" s="195" t="s">
        <v>146</v>
      </c>
      <c r="B6" s="209">
        <v>0</v>
      </c>
      <c r="C6" s="209">
        <v>62.621490422693597</v>
      </c>
      <c r="D6" s="209">
        <v>6.3513860666299866</v>
      </c>
      <c r="E6" s="209">
        <v>5.5748246064663949</v>
      </c>
      <c r="F6" s="209">
        <v>38.984822395839636</v>
      </c>
      <c r="G6" s="196">
        <v>32.137237807780338</v>
      </c>
    </row>
    <row r="7" spans="1:7" ht="12.95" customHeight="1" x14ac:dyDescent="0.2">
      <c r="A7" s="195" t="s">
        <v>147</v>
      </c>
      <c r="B7" s="209">
        <v>0</v>
      </c>
      <c r="C7" s="209">
        <v>18.874638871995703</v>
      </c>
      <c r="D7" s="209">
        <v>1534.6577597827616</v>
      </c>
      <c r="E7" s="209">
        <v>6.2487734443113254</v>
      </c>
      <c r="F7" s="209">
        <v>204.45618515910027</v>
      </c>
      <c r="G7" s="196">
        <v>265.00349034968855</v>
      </c>
    </row>
    <row r="8" spans="1:7" ht="12.95" customHeight="1" x14ac:dyDescent="0.2">
      <c r="A8" s="195" t="s">
        <v>148</v>
      </c>
      <c r="B8" s="209">
        <v>0</v>
      </c>
      <c r="C8" s="209">
        <v>35.737881750351477</v>
      </c>
      <c r="D8" s="209">
        <v>0</v>
      </c>
      <c r="E8" s="209">
        <v>28932.855844416899</v>
      </c>
      <c r="F8" s="209">
        <v>799.17855217040722</v>
      </c>
      <c r="G8" s="196">
        <v>5217.068700247848</v>
      </c>
    </row>
    <row r="9" spans="1:7" ht="12.95" customHeight="1" x14ac:dyDescent="0.2">
      <c r="A9" s="195" t="s">
        <v>149</v>
      </c>
      <c r="B9" s="208">
        <v>2.5872236079234767</v>
      </c>
      <c r="C9" s="208">
        <v>1.8249694422974321</v>
      </c>
      <c r="D9" s="208">
        <v>2.2913399433794801</v>
      </c>
      <c r="E9" s="208">
        <v>1.3522826352194901</v>
      </c>
      <c r="F9" s="208">
        <v>2.0050253831942682</v>
      </c>
      <c r="G9" s="197">
        <v>2.1275777232083621</v>
      </c>
    </row>
    <row r="10" spans="1:7" ht="12.95" customHeight="1" x14ac:dyDescent="0.2">
      <c r="A10" s="195" t="s">
        <v>180</v>
      </c>
      <c r="B10" s="208">
        <v>1.5769317876631421</v>
      </c>
      <c r="C10" s="208">
        <v>1.6599534852642273</v>
      </c>
      <c r="D10" s="208">
        <v>1.3997901759190181</v>
      </c>
      <c r="E10" s="208">
        <v>1.1737575569643568</v>
      </c>
      <c r="F10" s="208">
        <v>1.5395254042286115</v>
      </c>
      <c r="G10" s="197">
        <v>1.5241972147768763</v>
      </c>
    </row>
    <row r="11" spans="1:7" ht="12.95" customHeight="1" x14ac:dyDescent="0.2">
      <c r="A11" s="198" t="s">
        <v>151</v>
      </c>
      <c r="B11" s="199"/>
      <c r="C11" s="199"/>
      <c r="D11" s="199"/>
      <c r="E11" s="199"/>
      <c r="F11" s="199"/>
      <c r="G11" s="199"/>
    </row>
    <row r="12" spans="1:7" ht="12.95" customHeight="1" x14ac:dyDescent="0.2">
      <c r="A12" s="195" t="s">
        <v>12</v>
      </c>
      <c r="B12" s="196">
        <v>86476.719882088932</v>
      </c>
      <c r="C12" s="196">
        <v>79364.062483819624</v>
      </c>
      <c r="D12" s="196">
        <v>116034.13539221932</v>
      </c>
      <c r="E12" s="196">
        <v>25988.012548939823</v>
      </c>
      <c r="F12" s="196">
        <v>55810.544325081886</v>
      </c>
      <c r="G12" s="196">
        <v>84922.284314287419</v>
      </c>
    </row>
    <row r="13" spans="1:7" ht="12.95" customHeight="1" x14ac:dyDescent="0.2">
      <c r="A13" s="195" t="s">
        <v>13</v>
      </c>
      <c r="B13" s="196">
        <v>45617.373240709356</v>
      </c>
      <c r="C13" s="196">
        <v>26278.236016739302</v>
      </c>
      <c r="D13" s="196">
        <v>85156.84617866177</v>
      </c>
      <c r="E13" s="196">
        <v>26711.659961981353</v>
      </c>
      <c r="F13" s="196">
        <v>33656.713603958095</v>
      </c>
      <c r="G13" s="196">
        <v>41246.32928839208</v>
      </c>
    </row>
    <row r="14" spans="1:7" ht="12.95" customHeight="1" x14ac:dyDescent="0.2">
      <c r="A14" s="195" t="s">
        <v>152</v>
      </c>
      <c r="B14" s="196">
        <v>169210.58957450511</v>
      </c>
      <c r="C14" s="196">
        <v>283310.96811165044</v>
      </c>
      <c r="D14" s="196">
        <v>430740.22677014099</v>
      </c>
      <c r="E14" s="196">
        <v>167464.32506859582</v>
      </c>
      <c r="F14" s="196">
        <v>360741.87029490358</v>
      </c>
      <c r="G14" s="196">
        <v>304548.15058292041</v>
      </c>
    </row>
    <row r="15" spans="1:7" ht="12.95" customHeight="1" x14ac:dyDescent="0.2">
      <c r="A15" s="195" t="s">
        <v>153</v>
      </c>
      <c r="B15" s="196">
        <v>136145.46428477933</v>
      </c>
      <c r="C15" s="196">
        <v>246314.68542454529</v>
      </c>
      <c r="D15" s="196">
        <v>372540.69943582418</v>
      </c>
      <c r="E15" s="196">
        <v>137770.50125343248</v>
      </c>
      <c r="F15" s="196">
        <v>311433.60173247271</v>
      </c>
      <c r="G15" s="196">
        <v>262034.25492202255</v>
      </c>
    </row>
    <row r="16" spans="1:7" ht="12.95" customHeight="1" x14ac:dyDescent="0.2">
      <c r="A16" s="195" t="s">
        <v>154</v>
      </c>
      <c r="B16" s="196">
        <v>127733.15639912464</v>
      </c>
      <c r="C16" s="196">
        <v>146002.89824661403</v>
      </c>
      <c r="D16" s="196">
        <v>260157.66089490711</v>
      </c>
      <c r="E16" s="196">
        <v>68717.623640640013</v>
      </c>
      <c r="F16" s="196">
        <v>177981.23300292532</v>
      </c>
      <c r="G16" s="196">
        <v>167571.20612344774</v>
      </c>
    </row>
    <row r="17" spans="1:7" ht="12.95" customHeight="1" x14ac:dyDescent="0.2">
      <c r="A17" s="195" t="s">
        <v>155</v>
      </c>
      <c r="B17" s="196">
        <v>31320.171684072287</v>
      </c>
      <c r="C17" s="196">
        <v>84655.393767872505</v>
      </c>
      <c r="D17" s="196">
        <v>204628.87212279125</v>
      </c>
      <c r="E17" s="196">
        <v>26028.374189502341</v>
      </c>
      <c r="F17" s="196">
        <v>104193.58950843035</v>
      </c>
      <c r="G17" s="196">
        <v>96996.910723743698</v>
      </c>
    </row>
    <row r="18" spans="1:7" ht="12.95" customHeight="1" x14ac:dyDescent="0.2">
      <c r="A18" s="195" t="s">
        <v>156</v>
      </c>
      <c r="B18" s="196">
        <v>172933.3816994169</v>
      </c>
      <c r="C18" s="196">
        <v>219783.35240369479</v>
      </c>
      <c r="D18" s="196">
        <v>240172.46057175405</v>
      </c>
      <c r="E18" s="196">
        <v>94066.097750060217</v>
      </c>
      <c r="F18" s="196">
        <v>201220.66315928494</v>
      </c>
      <c r="G18" s="196">
        <v>208671.49064001688</v>
      </c>
    </row>
    <row r="19" spans="1:7" ht="12.95" customHeight="1" x14ac:dyDescent="0.2">
      <c r="A19" s="195" t="s">
        <v>157</v>
      </c>
      <c r="B19" s="196">
        <v>125041.10325927238</v>
      </c>
      <c r="C19" s="196">
        <v>212463.69884074241</v>
      </c>
      <c r="D19" s="196">
        <v>454526.13557176891</v>
      </c>
      <c r="E19" s="196">
        <v>144540.01245492752</v>
      </c>
      <c r="F19" s="196">
        <v>341578.87395617511</v>
      </c>
      <c r="G19" s="196">
        <v>266561.63609569776</v>
      </c>
    </row>
    <row r="20" spans="1:7" ht="12.95" customHeight="1" x14ac:dyDescent="0.2">
      <c r="A20" s="198" t="s">
        <v>158</v>
      </c>
      <c r="B20" s="200"/>
      <c r="C20" s="200"/>
      <c r="D20" s="200"/>
      <c r="E20" s="200"/>
      <c r="F20" s="200"/>
      <c r="G20" s="200"/>
    </row>
    <row r="21" spans="1:7" ht="12.95" customHeight="1" x14ac:dyDescent="0.2">
      <c r="A21" s="201" t="s">
        <v>159</v>
      </c>
      <c r="B21" s="202">
        <v>226567.99778008059</v>
      </c>
      <c r="C21" s="202">
        <v>186506.52936666086</v>
      </c>
      <c r="D21" s="202">
        <v>622208.78940492321</v>
      </c>
      <c r="E21" s="202">
        <v>233517.82867998432</v>
      </c>
      <c r="F21" s="202">
        <v>238174.78309778025</v>
      </c>
      <c r="G21" s="202">
        <v>296293.34953443531</v>
      </c>
    </row>
    <row r="22" spans="1:7" ht="12.95" customHeight="1" x14ac:dyDescent="0.2">
      <c r="A22" s="203" t="s">
        <v>181</v>
      </c>
      <c r="B22" s="196">
        <v>23.898975312831553</v>
      </c>
      <c r="C22" s="196">
        <v>212.28031902936075</v>
      </c>
      <c r="D22" s="196">
        <v>630.93576454350921</v>
      </c>
      <c r="E22" s="196">
        <v>58.540053991870536</v>
      </c>
      <c r="F22" s="196">
        <v>230.288689367399</v>
      </c>
      <c r="G22" s="196">
        <v>265.82405080789795</v>
      </c>
    </row>
    <row r="23" spans="1:7" ht="12.95" customHeight="1" x14ac:dyDescent="0.2">
      <c r="A23" s="201" t="s">
        <v>182</v>
      </c>
      <c r="B23" s="202">
        <v>50762.177354036205</v>
      </c>
      <c r="C23" s="202">
        <v>68933.749235515992</v>
      </c>
      <c r="D23" s="202">
        <v>356123.55146255478</v>
      </c>
      <c r="E23" s="202">
        <v>112941.68439442381</v>
      </c>
      <c r="F23" s="202">
        <v>88305.770081410607</v>
      </c>
      <c r="G23" s="202">
        <v>135598.33349622312</v>
      </c>
    </row>
    <row r="24" spans="1:7" ht="12.95" customHeight="1" x14ac:dyDescent="0.2">
      <c r="A24" s="195" t="s">
        <v>183</v>
      </c>
      <c r="B24" s="196">
        <v>41777.111715076324</v>
      </c>
      <c r="C24" s="196">
        <v>64422.915966994522</v>
      </c>
      <c r="D24" s="196">
        <v>107159.62655939932</v>
      </c>
      <c r="E24" s="196">
        <v>52291.457187390173</v>
      </c>
      <c r="F24" s="196">
        <v>79152.215483578184</v>
      </c>
      <c r="G24" s="196">
        <v>71413.204829434719</v>
      </c>
    </row>
    <row r="25" spans="1:7" ht="12.95" customHeight="1" x14ac:dyDescent="0.2">
      <c r="A25" s="204" t="s">
        <v>184</v>
      </c>
      <c r="B25" s="200">
        <v>134052.60768628088</v>
      </c>
      <c r="C25" s="200">
        <v>53362.144483179836</v>
      </c>
      <c r="D25" s="200">
        <v>159556.54714751276</v>
      </c>
      <c r="E25" s="200">
        <v>68343.227152162144</v>
      </c>
      <c r="F25" s="200">
        <v>70947.086222158934</v>
      </c>
      <c r="G25" s="200">
        <v>89547.635259585339</v>
      </c>
    </row>
    <row r="26" spans="1:7" ht="12.95" customHeight="1" x14ac:dyDescent="0.2">
      <c r="A26" s="195" t="s">
        <v>164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 ht="12.95" customHeight="1" x14ac:dyDescent="0.2">
      <c r="A27" s="195" t="s">
        <v>185</v>
      </c>
      <c r="B27" s="196">
        <v>12456.816212683272</v>
      </c>
      <c r="C27" s="196">
        <v>28657.597509175073</v>
      </c>
      <c r="D27" s="196">
        <v>19776.034782471139</v>
      </c>
      <c r="E27" s="196">
        <v>6873.5702309460121</v>
      </c>
      <c r="F27" s="196">
        <v>30412.393879995372</v>
      </c>
      <c r="G27" s="196">
        <v>24211.700906876678</v>
      </c>
    </row>
    <row r="28" spans="1:7" ht="12.95" customHeight="1" x14ac:dyDescent="0.2">
      <c r="A28" s="195" t="s">
        <v>186</v>
      </c>
      <c r="B28" s="196">
        <v>8115.3712935980293</v>
      </c>
      <c r="C28" s="196">
        <v>11448.849961819242</v>
      </c>
      <c r="D28" s="196">
        <v>8990.6140281778826</v>
      </c>
      <c r="E28" s="196">
        <v>2589.1469594004657</v>
      </c>
      <c r="F28" s="196">
        <v>12929.728830456912</v>
      </c>
      <c r="G28" s="196">
        <v>9015.8746973876496</v>
      </c>
    </row>
    <row r="29" spans="1:7" ht="12.95" customHeight="1" x14ac:dyDescent="0.2">
      <c r="A29" s="195" t="s">
        <v>187</v>
      </c>
      <c r="B29" s="196">
        <v>1427.4228868117327</v>
      </c>
      <c r="C29" s="196">
        <v>1483.4340193578232</v>
      </c>
      <c r="D29" s="196">
        <v>2659.1944850082873</v>
      </c>
      <c r="E29" s="196">
        <v>1456.3579840794009</v>
      </c>
      <c r="F29" s="196">
        <v>1988.5227620238225</v>
      </c>
      <c r="G29" s="196">
        <v>1786.2820653279034</v>
      </c>
    </row>
    <row r="30" spans="1:7" ht="12.95" customHeight="1" x14ac:dyDescent="0.2">
      <c r="A30" s="195" t="s">
        <v>188</v>
      </c>
      <c r="B30" s="196">
        <v>24136.389806381056</v>
      </c>
      <c r="C30" s="196">
        <v>3006.3637650682035</v>
      </c>
      <c r="D30" s="196">
        <v>26207.820696574803</v>
      </c>
      <c r="E30" s="196">
        <v>4858.085488110155</v>
      </c>
      <c r="F30" s="196">
        <v>12289.754111574455</v>
      </c>
      <c r="G30" s="196">
        <v>15223.7971433764</v>
      </c>
    </row>
    <row r="31" spans="1:7" ht="12.95" customHeight="1" x14ac:dyDescent="0.2">
      <c r="A31" s="205" t="s">
        <v>189</v>
      </c>
      <c r="B31" s="206">
        <v>112830.23991217333</v>
      </c>
      <c r="C31" s="206">
        <v>66081.094246109642</v>
      </c>
      <c r="D31" s="206">
        <v>141474.95272022294</v>
      </c>
      <c r="E31" s="206">
        <v>66313.206951518136</v>
      </c>
      <c r="F31" s="206">
        <v>74151.47439809909</v>
      </c>
      <c r="G31" s="206">
        <v>87733.382260370068</v>
      </c>
    </row>
    <row r="32" spans="1:7" ht="12.95" customHeight="1" x14ac:dyDescent="0.2">
      <c r="A32" s="195" t="s">
        <v>190</v>
      </c>
      <c r="B32" s="196">
        <v>81.624617704441263</v>
      </c>
      <c r="C32" s="196">
        <v>250.14142321136083</v>
      </c>
      <c r="D32" s="196">
        <v>526.13878621554989</v>
      </c>
      <c r="E32" s="196">
        <v>53.300941049958382</v>
      </c>
      <c r="F32" s="196">
        <v>169.71515439193641</v>
      </c>
      <c r="G32" s="196">
        <v>304.47204510850565</v>
      </c>
    </row>
    <row r="33" spans="1:7" ht="12.95" customHeight="1" x14ac:dyDescent="0.2">
      <c r="A33" s="195" t="s">
        <v>191</v>
      </c>
      <c r="B33" s="196">
        <v>30121.687797209688</v>
      </c>
      <c r="C33" s="196">
        <v>35777.440129173716</v>
      </c>
      <c r="D33" s="196">
        <v>50357.968943089225</v>
      </c>
      <c r="E33" s="196">
        <v>25491.530185921412</v>
      </c>
      <c r="F33" s="196">
        <v>41242.735569021068</v>
      </c>
      <c r="G33" s="196">
        <v>39082.027067670584</v>
      </c>
    </row>
    <row r="34" spans="1:7" ht="12.95" customHeight="1" x14ac:dyDescent="0.2">
      <c r="A34" s="207" t="s">
        <v>192</v>
      </c>
      <c r="B34" s="200">
        <v>82790.176732668086</v>
      </c>
      <c r="C34" s="200">
        <v>30553.795540147257</v>
      </c>
      <c r="D34" s="200">
        <v>91643.122563349214</v>
      </c>
      <c r="E34" s="200">
        <v>40874.977706646685</v>
      </c>
      <c r="F34" s="200">
        <v>33078.453983469954</v>
      </c>
      <c r="G34" s="200">
        <v>48955.827237807964</v>
      </c>
    </row>
    <row r="35" spans="1:7" ht="12.95" customHeight="1" x14ac:dyDescent="0.2">
      <c r="A35" s="195" t="s">
        <v>193</v>
      </c>
      <c r="B35" s="196">
        <v>375.02187391411428</v>
      </c>
      <c r="C35" s="196">
        <v>420.10107323734474</v>
      </c>
      <c r="D35" s="196">
        <v>403.62961660435246</v>
      </c>
      <c r="E35" s="196">
        <v>215.07037598076676</v>
      </c>
      <c r="F35" s="196">
        <v>1482.1479463308103</v>
      </c>
      <c r="G35" s="196">
        <v>673.88140985599</v>
      </c>
    </row>
    <row r="36" spans="1:7" ht="12.95" customHeight="1" x14ac:dyDescent="0.2">
      <c r="A36" s="195" t="s">
        <v>194</v>
      </c>
      <c r="B36" s="196">
        <v>2977.1106451104479</v>
      </c>
      <c r="C36" s="196">
        <v>5609.4006176659486</v>
      </c>
      <c r="D36" s="196">
        <v>13251.288385732485</v>
      </c>
      <c r="E36" s="196">
        <v>3839.7025628926854</v>
      </c>
      <c r="F36" s="196">
        <v>7758.777439949059</v>
      </c>
      <c r="G36" s="196">
        <v>7229.6949113929759</v>
      </c>
    </row>
    <row r="37" spans="1:7" ht="12.95" customHeight="1" x14ac:dyDescent="0.2">
      <c r="A37" s="207" t="s">
        <v>195</v>
      </c>
      <c r="B37" s="200">
        <v>80188.087961471756</v>
      </c>
      <c r="C37" s="200">
        <v>25364.495995718677</v>
      </c>
      <c r="D37" s="200">
        <v>78795.463794221083</v>
      </c>
      <c r="E37" s="200">
        <v>37250.345519734758</v>
      </c>
      <c r="F37" s="200">
        <v>26801.824489851704</v>
      </c>
      <c r="G37" s="200">
        <v>42400.013736271067</v>
      </c>
    </row>
    <row r="38" spans="1:7" ht="12.95" customHeight="1" x14ac:dyDescent="0.2">
      <c r="A38" s="210" t="s">
        <v>66</v>
      </c>
      <c r="B38" s="206">
        <v>50850.701716339056</v>
      </c>
      <c r="C38" s="206">
        <v>15280.245031493288</v>
      </c>
      <c r="D38" s="206">
        <v>56290.910702019122</v>
      </c>
      <c r="E38" s="206">
        <v>31735.979290368847</v>
      </c>
      <c r="F38" s="206">
        <v>17409.147271123416</v>
      </c>
      <c r="G38" s="206">
        <v>27817.931515166762</v>
      </c>
    </row>
    <row r="39" spans="1:7" ht="12.95" customHeight="1" x14ac:dyDescent="0.2">
      <c r="A39" s="207" t="s">
        <v>114</v>
      </c>
      <c r="B39" s="200">
        <v>78849.080441206344</v>
      </c>
      <c r="C39" s="200">
        <v>15686.526899598313</v>
      </c>
      <c r="D39" s="200">
        <v>64606.904080761196</v>
      </c>
      <c r="E39" s="200">
        <v>31382.820928364195</v>
      </c>
      <c r="F39" s="200">
        <v>16105.276365605114</v>
      </c>
      <c r="G39" s="200">
        <v>32548.0260769126</v>
      </c>
    </row>
    <row r="40" spans="1:7" ht="12.95" customHeight="1" x14ac:dyDescent="0.2">
      <c r="A40" s="195"/>
      <c r="B40" s="196"/>
      <c r="C40" s="196"/>
      <c r="D40" s="196"/>
      <c r="E40" s="196"/>
      <c r="F40" s="196"/>
      <c r="G40" s="196"/>
    </row>
    <row r="41" spans="1:7" ht="12.95" customHeight="1" x14ac:dyDescent="0.2">
      <c r="A41" s="195" t="s">
        <v>196</v>
      </c>
      <c r="B41" s="196">
        <v>11783.275133949232</v>
      </c>
      <c r="C41" s="196">
        <v>9857.482140634027</v>
      </c>
      <c r="D41" s="196">
        <v>10964.076646816633</v>
      </c>
      <c r="E41" s="196">
        <v>8928.0616241762</v>
      </c>
      <c r="F41" s="196">
        <v>9957.5568549652235</v>
      </c>
      <c r="G41" s="196">
        <v>10450.839035195178</v>
      </c>
    </row>
    <row r="42" spans="1:7" ht="12.95" customHeight="1" x14ac:dyDescent="0.2">
      <c r="A42" s="195" t="s">
        <v>191</v>
      </c>
      <c r="B42" s="196">
        <v>30121.687797209688</v>
      </c>
      <c r="C42" s="196">
        <v>35777.440129173716</v>
      </c>
      <c r="D42" s="196">
        <v>50357.968943089225</v>
      </c>
      <c r="E42" s="196">
        <v>25491.530185921412</v>
      </c>
      <c r="F42" s="196">
        <v>41242.735569021068</v>
      </c>
      <c r="G42" s="196">
        <v>39082.027067670584</v>
      </c>
    </row>
    <row r="43" spans="1:7" ht="12.95" customHeight="1" x14ac:dyDescent="0.2">
      <c r="A43" s="195" t="s">
        <v>197</v>
      </c>
      <c r="B43" s="196">
        <v>19677.420183525879</v>
      </c>
      <c r="C43" s="196">
        <v>35597.927084660027</v>
      </c>
      <c r="D43" s="196">
        <v>53582.452009732529</v>
      </c>
      <c r="E43" s="196">
        <v>22430.993153115778</v>
      </c>
      <c r="F43" s="196">
        <v>41981.726838302449</v>
      </c>
      <c r="G43" s="196">
        <v>38483.175691833887</v>
      </c>
    </row>
    <row r="44" spans="1:7" ht="12.95" customHeight="1" x14ac:dyDescent="0.2">
      <c r="A44" s="195" t="s">
        <v>198</v>
      </c>
      <c r="B44" s="196">
        <v>126514.18811091757</v>
      </c>
      <c r="C44" s="196">
        <v>214111.07891263906</v>
      </c>
      <c r="D44" s="196">
        <v>458038.96917651413</v>
      </c>
      <c r="E44" s="196">
        <v>146043.4345856288</v>
      </c>
      <c r="F44" s="196">
        <v>342450.34026504582</v>
      </c>
      <c r="G44" s="196">
        <v>268552.77432378178</v>
      </c>
    </row>
    <row r="45" spans="1:7" ht="12.95" customHeight="1" x14ac:dyDescent="0.2">
      <c r="A45" s="195" t="s">
        <v>114</v>
      </c>
      <c r="B45" s="196">
        <v>78849.080441206344</v>
      </c>
      <c r="C45" s="196">
        <v>15686.526899598313</v>
      </c>
      <c r="D45" s="196">
        <v>64606.904080761196</v>
      </c>
      <c r="E45" s="196">
        <v>31382.820928364195</v>
      </c>
      <c r="F45" s="196">
        <v>16105.276365605114</v>
      </c>
      <c r="G45" s="196">
        <v>32548.0260769126</v>
      </c>
    </row>
    <row r="46" spans="1:7" ht="12.95" customHeight="1" x14ac:dyDescent="0.2">
      <c r="A46" s="195" t="s">
        <v>199</v>
      </c>
      <c r="B46" s="202">
        <v>50001.579686622288</v>
      </c>
      <c r="C46" s="202">
        <v>9449.9797969347146</v>
      </c>
      <c r="D46" s="202">
        <v>46154.706035384326</v>
      </c>
      <c r="E46" s="202">
        <v>26737.055486593294</v>
      </c>
      <c r="F46" s="202">
        <v>10461.195587528977</v>
      </c>
      <c r="G46" s="202">
        <v>21354.209128165367</v>
      </c>
    </row>
    <row r="47" spans="1:7" ht="12.95" customHeight="1" x14ac:dyDescent="0.2">
      <c r="A47" s="195" t="s">
        <v>200</v>
      </c>
      <c r="B47" s="292">
        <v>0.48924473397752122</v>
      </c>
      <c r="C47" s="292">
        <v>0.48448315252763002</v>
      </c>
      <c r="D47" s="292">
        <v>0.65916671947337468</v>
      </c>
      <c r="E47" s="292">
        <v>0.65730167944731921</v>
      </c>
      <c r="F47" s="292">
        <v>0.68752879668163958</v>
      </c>
      <c r="G47" s="292">
        <v>0.56849500966571187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G1" sqref="G1"/>
    </sheetView>
  </sheetViews>
  <sheetFormatPr baseColWidth="10" defaultRowHeight="12.75" x14ac:dyDescent="0.2"/>
  <cols>
    <col min="1" max="1" width="19.5703125" customWidth="1"/>
    <col min="2" max="7" width="15.140625" customWidth="1"/>
  </cols>
  <sheetData>
    <row r="1" spans="1:7" ht="48.75" thickBot="1" x14ac:dyDescent="0.25">
      <c r="A1" s="360" t="s">
        <v>265</v>
      </c>
      <c r="B1" s="361" t="s">
        <v>138</v>
      </c>
      <c r="C1" s="361" t="s">
        <v>139</v>
      </c>
      <c r="D1" s="361" t="s">
        <v>140</v>
      </c>
      <c r="E1" s="361" t="s">
        <v>141</v>
      </c>
      <c r="F1" s="361" t="s">
        <v>142</v>
      </c>
      <c r="G1" s="362" t="s">
        <v>251</v>
      </c>
    </row>
    <row r="2" spans="1:7" ht="39.950000000000003" customHeight="1" thickTop="1" x14ac:dyDescent="0.2">
      <c r="A2" s="254" t="s">
        <v>214</v>
      </c>
      <c r="B2" s="216">
        <v>1371.533320268449</v>
      </c>
      <c r="C2" s="216">
        <v>9487.0062166309108</v>
      </c>
      <c r="D2" s="216">
        <v>3340.1051777916919</v>
      </c>
      <c r="E2" s="216">
        <v>2242.4759050575203</v>
      </c>
      <c r="F2" s="216">
        <v>2422.2067896929598</v>
      </c>
      <c r="G2" s="217">
        <v>24670.999999999913</v>
      </c>
    </row>
    <row r="3" spans="1:7" ht="24" x14ac:dyDescent="0.2">
      <c r="A3" s="218" t="s">
        <v>201</v>
      </c>
      <c r="B3" s="219"/>
      <c r="C3" s="219"/>
      <c r="D3" s="219"/>
      <c r="E3" s="219"/>
      <c r="F3" s="219"/>
      <c r="G3" s="220"/>
    </row>
    <row r="4" spans="1:7" ht="24" x14ac:dyDescent="0.2">
      <c r="A4" s="221" t="s">
        <v>144</v>
      </c>
      <c r="B4" s="222">
        <v>42.615876684221824</v>
      </c>
      <c r="C4" s="222">
        <v>76.899861519502409</v>
      </c>
      <c r="D4" s="222">
        <v>58.293224025546522</v>
      </c>
      <c r="E4" s="222">
        <v>20.9172050678131</v>
      </c>
      <c r="F4" s="222">
        <v>78.657102731197455</v>
      </c>
      <c r="G4" s="223">
        <v>63.42246561319692</v>
      </c>
    </row>
    <row r="5" spans="1:7" ht="24" x14ac:dyDescent="0.2">
      <c r="A5" s="215" t="s">
        <v>202</v>
      </c>
      <c r="B5" s="222">
        <v>37.198049606383371</v>
      </c>
      <c r="C5" s="222">
        <v>67.219384992280695</v>
      </c>
      <c r="D5" s="222">
        <v>52.066765017196822</v>
      </c>
      <c r="E5" s="222">
        <v>14.841502631883742</v>
      </c>
      <c r="F5" s="222">
        <v>74.143072156307198</v>
      </c>
      <c r="G5" s="223">
        <v>54.104060784864537</v>
      </c>
    </row>
    <row r="6" spans="1:7" x14ac:dyDescent="0.2">
      <c r="A6" s="215" t="s">
        <v>146</v>
      </c>
      <c r="B6" s="224">
        <v>1.9816465576203507E-2</v>
      </c>
      <c r="C6" s="216">
        <v>62.58731781707575</v>
      </c>
      <c r="D6" s="216">
        <v>5.6865468102516639</v>
      </c>
      <c r="E6" s="216">
        <v>4.7001200801026259</v>
      </c>
      <c r="F6" s="216">
        <v>33.910641027692201</v>
      </c>
      <c r="G6" s="217">
        <v>31.967302254840117</v>
      </c>
    </row>
    <row r="7" spans="1:7" x14ac:dyDescent="0.2">
      <c r="A7" s="215" t="s">
        <v>203</v>
      </c>
      <c r="B7" s="216">
        <v>0</v>
      </c>
      <c r="C7" s="216">
        <v>0</v>
      </c>
      <c r="D7" s="216">
        <v>181.75584747496407</v>
      </c>
      <c r="E7" s="216">
        <v>0</v>
      </c>
      <c r="F7" s="216">
        <v>2.8358956646967277</v>
      </c>
      <c r="G7" s="217">
        <v>27.752902407530858</v>
      </c>
    </row>
    <row r="8" spans="1:7" x14ac:dyDescent="0.2">
      <c r="A8" s="215" t="s">
        <v>204</v>
      </c>
      <c r="B8" s="216">
        <v>0</v>
      </c>
      <c r="C8" s="216">
        <v>20.530360709255262</v>
      </c>
      <c r="D8" s="216">
        <v>1283.4757466652079</v>
      </c>
      <c r="E8" s="216">
        <v>0</v>
      </c>
      <c r="F8" s="216">
        <v>168.04738672175145</v>
      </c>
      <c r="G8" s="217">
        <v>224.16054418720273</v>
      </c>
    </row>
    <row r="9" spans="1:7" x14ac:dyDescent="0.2">
      <c r="A9" s="215" t="s">
        <v>148</v>
      </c>
      <c r="B9" s="216">
        <v>0</v>
      </c>
      <c r="C9" s="216">
        <v>0</v>
      </c>
      <c r="D9" s="216">
        <v>0</v>
      </c>
      <c r="E9" s="216">
        <v>30562.523479638745</v>
      </c>
      <c r="F9" s="216">
        <v>870.17446595382592</v>
      </c>
      <c r="G9" s="217">
        <v>4864.3687728481264</v>
      </c>
    </row>
    <row r="10" spans="1:7" ht="24" x14ac:dyDescent="0.2">
      <c r="A10" s="221" t="s">
        <v>149</v>
      </c>
      <c r="B10" s="222">
        <v>2.4850744513319576</v>
      </c>
      <c r="C10" s="222">
        <v>1.7809648138914085</v>
      </c>
      <c r="D10" s="222">
        <v>2.3163850238028951</v>
      </c>
      <c r="E10" s="222">
        <v>1.3360217553436637</v>
      </c>
      <c r="F10" s="222">
        <v>2.1107876382051196</v>
      </c>
      <c r="G10" s="223">
        <v>2.0818298998815119</v>
      </c>
    </row>
    <row r="11" spans="1:7" x14ac:dyDescent="0.2">
      <c r="A11" s="221" t="s">
        <v>180</v>
      </c>
      <c r="B11" s="222">
        <v>1.4677901773430762</v>
      </c>
      <c r="C11" s="222">
        <v>1.5919463758202215</v>
      </c>
      <c r="D11" s="222">
        <v>1.4289544826255121</v>
      </c>
      <c r="E11" s="222">
        <v>1.1707450953238254</v>
      </c>
      <c r="F11" s="222">
        <v>1.5634178959256264</v>
      </c>
      <c r="G11" s="223">
        <v>1.4958629016502225</v>
      </c>
    </row>
    <row r="12" spans="1:7" ht="24" x14ac:dyDescent="0.2">
      <c r="A12" s="225" t="s">
        <v>151</v>
      </c>
      <c r="B12" s="226"/>
      <c r="C12" s="226"/>
      <c r="D12" s="226"/>
      <c r="E12" s="226"/>
      <c r="F12" s="226"/>
      <c r="G12" s="227"/>
    </row>
    <row r="13" spans="1:7" ht="24" x14ac:dyDescent="0.2">
      <c r="A13" s="215" t="s">
        <v>12</v>
      </c>
      <c r="B13" s="216">
        <v>75888.153919293938</v>
      </c>
      <c r="C13" s="216">
        <v>91624.080079063715</v>
      </c>
      <c r="D13" s="216">
        <v>103071.25597976605</v>
      </c>
      <c r="E13" s="216">
        <v>41048.889918778106</v>
      </c>
      <c r="F13" s="216">
        <v>40823.485932784672</v>
      </c>
      <c r="G13" s="217">
        <v>83327.58340806904</v>
      </c>
    </row>
    <row r="14" spans="1:7" x14ac:dyDescent="0.2">
      <c r="A14" s="215" t="s">
        <v>13</v>
      </c>
      <c r="B14" s="216">
        <v>12840.063993435797</v>
      </c>
      <c r="C14" s="216">
        <v>50043.778993256987</v>
      </c>
      <c r="D14" s="216">
        <v>59625.938149719004</v>
      </c>
      <c r="E14" s="216">
        <v>27316.270386222423</v>
      </c>
      <c r="F14" s="216">
        <v>35339.495810997476</v>
      </c>
      <c r="G14" s="217">
        <v>42857.301351199509</v>
      </c>
    </row>
    <row r="15" spans="1:7" x14ac:dyDescent="0.2">
      <c r="A15" s="215" t="s">
        <v>93</v>
      </c>
      <c r="B15" s="216">
        <v>149612.05970842222</v>
      </c>
      <c r="C15" s="216">
        <v>258228.42140393041</v>
      </c>
      <c r="D15" s="216">
        <v>406309.03978711402</v>
      </c>
      <c r="E15" s="216">
        <v>166289.88326860606</v>
      </c>
      <c r="F15" s="216">
        <v>277356.65580478188</v>
      </c>
      <c r="G15" s="217">
        <v>273853.36130381934</v>
      </c>
    </row>
    <row r="16" spans="1:7" x14ac:dyDescent="0.2">
      <c r="A16" s="215" t="s">
        <v>153</v>
      </c>
      <c r="B16" s="216">
        <v>118332.89590843151</v>
      </c>
      <c r="C16" s="216">
        <v>222100.65227512666</v>
      </c>
      <c r="D16" s="216">
        <v>360173.81827378867</v>
      </c>
      <c r="E16" s="216">
        <v>143214.81001871297</v>
      </c>
      <c r="F16" s="216">
        <v>247187.52627580974</v>
      </c>
      <c r="G16" s="217">
        <v>235765.97428331658</v>
      </c>
    </row>
    <row r="17" spans="1:7" x14ac:dyDescent="0.2">
      <c r="A17" s="215" t="s">
        <v>95</v>
      </c>
      <c r="B17" s="216">
        <v>121282.03144710651</v>
      </c>
      <c r="C17" s="216">
        <v>151007.63191799945</v>
      </c>
      <c r="D17" s="216">
        <v>246620.1820016804</v>
      </c>
      <c r="E17" s="216">
        <v>79785.425522858452</v>
      </c>
      <c r="F17" s="216">
        <v>146024.90166470694</v>
      </c>
      <c r="G17" s="217">
        <v>161464.87347428725</v>
      </c>
    </row>
    <row r="18" spans="1:7" x14ac:dyDescent="0.2">
      <c r="A18" s="215" t="s">
        <v>155</v>
      </c>
      <c r="B18" s="216">
        <v>30566.614530988711</v>
      </c>
      <c r="C18" s="216">
        <v>87961.573578342577</v>
      </c>
      <c r="D18" s="216">
        <v>193616.02488900066</v>
      </c>
      <c r="E18" s="216">
        <v>18337.016805662442</v>
      </c>
      <c r="F18" s="216">
        <v>81962.836726220936</v>
      </c>
      <c r="G18" s="217">
        <v>92358.493954553967</v>
      </c>
    </row>
    <row r="19" spans="1:7" x14ac:dyDescent="0.2">
      <c r="A19" s="215" t="s">
        <v>205</v>
      </c>
      <c r="B19" s="216">
        <v>143903.79012031469</v>
      </c>
      <c r="C19" s="216">
        <v>216580.31250802931</v>
      </c>
      <c r="D19" s="216">
        <v>196767.86625542326</v>
      </c>
      <c r="E19" s="216">
        <v>85408.264131164222</v>
      </c>
      <c r="F19" s="216">
        <v>138083.26728192295</v>
      </c>
      <c r="G19" s="217">
        <v>187723.68625112958</v>
      </c>
    </row>
    <row r="20" spans="1:7" ht="24" x14ac:dyDescent="0.2">
      <c r="A20" s="215" t="s">
        <v>206</v>
      </c>
      <c r="B20" s="216">
        <v>128451.64238627753</v>
      </c>
      <c r="C20" s="216">
        <v>195643.38082699591</v>
      </c>
      <c r="D20" s="216">
        <v>461253.41212288477</v>
      </c>
      <c r="E20" s="216">
        <v>163110.92548676592</v>
      </c>
      <c r="F20" s="216">
        <v>289139.42131531896</v>
      </c>
      <c r="G20" s="217">
        <v>250850.63692044959</v>
      </c>
    </row>
    <row r="21" spans="1:7" ht="24" x14ac:dyDescent="0.2">
      <c r="A21" s="225" t="s">
        <v>207</v>
      </c>
      <c r="B21" s="219"/>
      <c r="C21" s="219"/>
      <c r="D21" s="219"/>
      <c r="E21" s="219"/>
      <c r="F21" s="219"/>
      <c r="G21" s="220"/>
    </row>
    <row r="22" spans="1:7" x14ac:dyDescent="0.2">
      <c r="A22" s="221" t="s">
        <v>159</v>
      </c>
      <c r="B22" s="216">
        <v>201727.78806349143</v>
      </c>
      <c r="C22" s="216">
        <v>212591.00804196557</v>
      </c>
      <c r="D22" s="216">
        <v>609595.90017223149</v>
      </c>
      <c r="E22" s="216">
        <v>201984.79771740176</v>
      </c>
      <c r="F22" s="216">
        <v>240586.0398438948</v>
      </c>
      <c r="G22" s="217">
        <v>293343.11065687798</v>
      </c>
    </row>
    <row r="23" spans="1:7" ht="24" x14ac:dyDescent="0.2">
      <c r="A23" s="221" t="s">
        <v>181</v>
      </c>
      <c r="B23" s="216">
        <v>169.90990744796824</v>
      </c>
      <c r="C23" s="216">
        <v>153.24067675284977</v>
      </c>
      <c r="D23" s="216">
        <v>387.35038658641042</v>
      </c>
      <c r="E23" s="216">
        <v>96.238488712922646</v>
      </c>
      <c r="F23" s="216">
        <v>233.46905557964163</v>
      </c>
      <c r="G23" s="217">
        <v>180.70051740122105</v>
      </c>
    </row>
    <row r="24" spans="1:7" ht="24" x14ac:dyDescent="0.2">
      <c r="A24" s="221" t="s">
        <v>182</v>
      </c>
      <c r="B24" s="216">
        <v>59950.636591271374</v>
      </c>
      <c r="C24" s="216">
        <v>70582.14747863551</v>
      </c>
      <c r="D24" s="216">
        <v>348651.90977582231</v>
      </c>
      <c r="E24" s="216">
        <v>80735.026145569165</v>
      </c>
      <c r="F24" s="216">
        <v>87531.392193333726</v>
      </c>
      <c r="G24" s="217">
        <v>126264.9443537792</v>
      </c>
    </row>
    <row r="25" spans="1:7" x14ac:dyDescent="0.2">
      <c r="A25" s="215" t="s">
        <v>208</v>
      </c>
      <c r="B25" s="216">
        <v>174882.53875620491</v>
      </c>
      <c r="C25" s="216">
        <v>192023.60954573253</v>
      </c>
      <c r="D25" s="216">
        <v>559232.81752296397</v>
      </c>
      <c r="E25" s="216">
        <v>173651.56470975245</v>
      </c>
      <c r="F25" s="216">
        <v>230101.7063339384</v>
      </c>
      <c r="G25" s="217">
        <v>266437.48553618969</v>
      </c>
    </row>
    <row r="26" spans="1:7" ht="24" x14ac:dyDescent="0.2">
      <c r="A26" s="215" t="s">
        <v>183</v>
      </c>
      <c r="B26" s="216">
        <v>42745.218447351574</v>
      </c>
      <c r="C26" s="216">
        <v>62592.6130742733</v>
      </c>
      <c r="D26" s="216">
        <v>110619.93609563113</v>
      </c>
      <c r="E26" s="216">
        <v>53098.230506005479</v>
      </c>
      <c r="F26" s="216">
        <v>69142.544469188593</v>
      </c>
      <c r="G26" s="217">
        <v>68964.32343541921</v>
      </c>
    </row>
    <row r="27" spans="1:7" ht="24" x14ac:dyDescent="0.2">
      <c r="A27" s="225" t="s">
        <v>209</v>
      </c>
      <c r="B27" s="228">
        <v>99201.84293231646</v>
      </c>
      <c r="C27" s="228">
        <v>79569.488165809613</v>
      </c>
      <c r="D27" s="228">
        <v>150711.4046873645</v>
      </c>
      <c r="E27" s="228">
        <v>68247.779554540073</v>
      </c>
      <c r="F27" s="228">
        <v>84145.572236952125</v>
      </c>
      <c r="G27" s="229">
        <v>98294.543385080644</v>
      </c>
    </row>
    <row r="28" spans="1:7" ht="24" x14ac:dyDescent="0.2">
      <c r="A28" s="215" t="s">
        <v>164</v>
      </c>
      <c r="B28" s="216">
        <v>0</v>
      </c>
      <c r="C28" s="216">
        <v>0</v>
      </c>
      <c r="D28" s="216">
        <v>0</v>
      </c>
      <c r="E28" s="216">
        <v>0</v>
      </c>
      <c r="F28" s="216">
        <v>0</v>
      </c>
      <c r="G28" s="217">
        <v>0</v>
      </c>
    </row>
    <row r="29" spans="1:7" ht="36" x14ac:dyDescent="0.2">
      <c r="A29" s="215" t="s">
        <v>185</v>
      </c>
      <c r="B29" s="216">
        <v>12094.626284057764</v>
      </c>
      <c r="C29" s="216">
        <v>26341.29044268182</v>
      </c>
      <c r="D29" s="216">
        <v>16893.640341522711</v>
      </c>
      <c r="E29" s="216">
        <v>6278.0631801745376</v>
      </c>
      <c r="F29" s="216">
        <v>25558.676281061111</v>
      </c>
      <c r="G29" s="217">
        <v>22070.162050803508</v>
      </c>
    </row>
    <row r="30" spans="1:7" ht="24" x14ac:dyDescent="0.2">
      <c r="A30" s="215" t="s">
        <v>186</v>
      </c>
      <c r="B30" s="216">
        <v>8812.0057515854078</v>
      </c>
      <c r="C30" s="216">
        <v>10229.194997919365</v>
      </c>
      <c r="D30" s="216">
        <v>9484.4986068932449</v>
      </c>
      <c r="E30" s="216">
        <v>2571.0405406452305</v>
      </c>
      <c r="F30" s="216">
        <v>11917.540800523895</v>
      </c>
      <c r="G30" s="217">
        <v>8680.0411146975985</v>
      </c>
    </row>
    <row r="31" spans="1:7" ht="24" x14ac:dyDescent="0.2">
      <c r="A31" s="215" t="s">
        <v>187</v>
      </c>
      <c r="B31" s="216">
        <v>1662.1057985907723</v>
      </c>
      <c r="C31" s="216">
        <v>1461.2698798586282</v>
      </c>
      <c r="D31" s="216">
        <v>2795.2409674819887</v>
      </c>
      <c r="E31" s="216">
        <v>1266.9044920472702</v>
      </c>
      <c r="F31" s="216">
        <v>1787.7778938102276</v>
      </c>
      <c r="G31" s="217">
        <v>1778.2673916476415</v>
      </c>
    </row>
    <row r="32" spans="1:7" x14ac:dyDescent="0.2">
      <c r="A32" s="215" t="s">
        <v>188</v>
      </c>
      <c r="B32" s="216">
        <v>26503.267560654011</v>
      </c>
      <c r="C32" s="216">
        <v>3905.0904960370653</v>
      </c>
      <c r="D32" s="216">
        <v>24633.185053968438</v>
      </c>
      <c r="E32" s="216">
        <v>4098.8668343096788</v>
      </c>
      <c r="F32" s="216">
        <v>13794.136607846389</v>
      </c>
      <c r="G32" s="217">
        <v>14724.888684311245</v>
      </c>
    </row>
    <row r="33" spans="1:7" ht="24" x14ac:dyDescent="0.2">
      <c r="A33" s="225" t="s">
        <v>210</v>
      </c>
      <c r="B33" s="228">
        <v>74319.090105544004</v>
      </c>
      <c r="C33" s="228">
        <v>90315.22323467645</v>
      </c>
      <c r="D33" s="228">
        <v>130692.12040054347</v>
      </c>
      <c r="E33" s="228">
        <v>66589.030867712456</v>
      </c>
      <c r="F33" s="228">
        <v>82204.79321583276</v>
      </c>
      <c r="G33" s="229">
        <v>95181.508245227626</v>
      </c>
    </row>
    <row r="34" spans="1:7" ht="24" x14ac:dyDescent="0.2">
      <c r="A34" s="215" t="s">
        <v>190</v>
      </c>
      <c r="B34" s="216">
        <v>259.45191114202981</v>
      </c>
      <c r="C34" s="216">
        <v>202.09890008163453</v>
      </c>
      <c r="D34" s="216">
        <v>370.57705561060561</v>
      </c>
      <c r="E34" s="216">
        <v>208.41648969577167</v>
      </c>
      <c r="F34" s="216">
        <v>63.947537727743956</v>
      </c>
      <c r="G34" s="217">
        <v>228.88713647443785</v>
      </c>
    </row>
    <row r="35" spans="1:7" ht="24" x14ac:dyDescent="0.2">
      <c r="A35" s="215" t="s">
        <v>191</v>
      </c>
      <c r="B35" s="216">
        <v>31425.78703895674</v>
      </c>
      <c r="C35" s="216">
        <v>34413.175943856389</v>
      </c>
      <c r="D35" s="216">
        <v>49706.929447517265</v>
      </c>
      <c r="E35" s="216">
        <v>26666.971928865943</v>
      </c>
      <c r="F35" s="216">
        <v>36924.044998504192</v>
      </c>
      <c r="G35" s="217">
        <v>37204.945482569354</v>
      </c>
    </row>
    <row r="36" spans="1:7" x14ac:dyDescent="0.2">
      <c r="A36" s="215" t="s">
        <v>192</v>
      </c>
      <c r="B36" s="216">
        <v>43152.754977729281</v>
      </c>
      <c r="C36" s="216">
        <v>56104.146190901673</v>
      </c>
      <c r="D36" s="216">
        <v>81355.76800863682</v>
      </c>
      <c r="E36" s="216">
        <v>40130.475428542246</v>
      </c>
      <c r="F36" s="216">
        <v>45344.695755056317</v>
      </c>
      <c r="G36" s="217">
        <v>58205.44989913272</v>
      </c>
    </row>
    <row r="37" spans="1:7" x14ac:dyDescent="0.2">
      <c r="A37" s="215" t="s">
        <v>193</v>
      </c>
      <c r="B37" s="216">
        <v>534.90851910339939</v>
      </c>
      <c r="C37" s="216">
        <v>481.26727738611049</v>
      </c>
      <c r="D37" s="216">
        <v>394.63526270933642</v>
      </c>
      <c r="E37" s="216">
        <v>347.00833548167753</v>
      </c>
      <c r="F37" s="216">
        <v>610.85841242978051</v>
      </c>
      <c r="G37" s="217">
        <v>572.26839515097629</v>
      </c>
    </row>
    <row r="38" spans="1:7" x14ac:dyDescent="0.2">
      <c r="A38" s="215" t="s">
        <v>194</v>
      </c>
      <c r="B38" s="216">
        <v>2624.2876296691102</v>
      </c>
      <c r="C38" s="216">
        <v>4748.8821719251337</v>
      </c>
      <c r="D38" s="216">
        <v>11537.978197936825</v>
      </c>
      <c r="E38" s="216">
        <v>3595.8617817231034</v>
      </c>
      <c r="F38" s="216">
        <v>7078.6371416753909</v>
      </c>
      <c r="G38" s="217">
        <v>6098.6111746477072</v>
      </c>
    </row>
    <row r="39" spans="1:7" x14ac:dyDescent="0.2">
      <c r="A39" s="225" t="s">
        <v>195</v>
      </c>
      <c r="B39" s="228">
        <v>41063.375867163581</v>
      </c>
      <c r="C39" s="228">
        <v>51836.531296362664</v>
      </c>
      <c r="D39" s="228">
        <v>70212.425073409322</v>
      </c>
      <c r="E39" s="228">
        <v>36881.621982300821</v>
      </c>
      <c r="F39" s="228">
        <v>38876.91702581069</v>
      </c>
      <c r="G39" s="229">
        <v>52679.107119635992</v>
      </c>
    </row>
    <row r="40" spans="1:7" x14ac:dyDescent="0.2">
      <c r="A40" s="215" t="s">
        <v>211</v>
      </c>
      <c r="B40" s="216">
        <v>29613.158521712154</v>
      </c>
      <c r="C40" s="216">
        <v>32853.771081605664</v>
      </c>
      <c r="D40" s="216">
        <v>48879.549861211119</v>
      </c>
      <c r="E40" s="216">
        <v>30525.396840061017</v>
      </c>
      <c r="F40" s="216">
        <v>18820.771227206693</v>
      </c>
      <c r="G40" s="217">
        <v>34260.043926384242</v>
      </c>
    </row>
    <row r="41" spans="1:7" ht="24" x14ac:dyDescent="0.2">
      <c r="A41" s="215" t="s">
        <v>196</v>
      </c>
      <c r="B41" s="216">
        <v>16085.899264487714</v>
      </c>
      <c r="C41" s="216">
        <v>9230.2224177385451</v>
      </c>
      <c r="D41" s="216">
        <v>15068.619476240106</v>
      </c>
      <c r="E41" s="216">
        <v>10299.131033997875</v>
      </c>
      <c r="F41" s="216">
        <v>10870.558714589439</v>
      </c>
      <c r="G41" s="217">
        <v>11496.816407816257</v>
      </c>
    </row>
    <row r="42" spans="1:7" ht="24" x14ac:dyDescent="0.2">
      <c r="A42" s="215" t="s">
        <v>191</v>
      </c>
      <c r="B42" s="216">
        <v>31425.78703895674</v>
      </c>
      <c r="C42" s="216">
        <v>34413.175943856389</v>
      </c>
      <c r="D42" s="216">
        <v>49706.929447517265</v>
      </c>
      <c r="E42" s="216">
        <v>26666.971928865943</v>
      </c>
      <c r="F42" s="216">
        <v>36924.044998504192</v>
      </c>
      <c r="G42" s="217">
        <v>37204.945482569354</v>
      </c>
    </row>
    <row r="43" spans="1:7" ht="24" x14ac:dyDescent="0.2">
      <c r="A43" s="215" t="s">
        <v>197</v>
      </c>
      <c r="B43" s="216">
        <v>21508.076522935073</v>
      </c>
      <c r="C43" s="216">
        <v>32814.129743005353</v>
      </c>
      <c r="D43" s="216">
        <v>58527.134507174138</v>
      </c>
      <c r="E43" s="216">
        <v>22835.677503965035</v>
      </c>
      <c r="F43" s="216">
        <v>35333.307881661829</v>
      </c>
      <c r="G43" s="217">
        <v>37263.713023211902</v>
      </c>
    </row>
    <row r="44" spans="1:7" x14ac:dyDescent="0.2">
      <c r="A44" s="215" t="s">
        <v>198</v>
      </c>
      <c r="B44" s="216">
        <v>129674.72899569546</v>
      </c>
      <c r="C44" s="216">
        <v>196957.10179531548</v>
      </c>
      <c r="D44" s="216">
        <v>465171.22324790398</v>
      </c>
      <c r="E44" s="216">
        <v>164961.5836984755</v>
      </c>
      <c r="F44" s="216">
        <v>290972.45140412054</v>
      </c>
      <c r="G44" s="217">
        <v>252839.77956955135</v>
      </c>
    </row>
    <row r="45" spans="1:7" x14ac:dyDescent="0.2">
      <c r="A45" s="221" t="s">
        <v>114</v>
      </c>
      <c r="B45" s="216">
        <v>34895.18711869754</v>
      </c>
      <c r="C45" s="216">
        <v>44205.355079475114</v>
      </c>
      <c r="D45" s="216">
        <v>46323.600537512335</v>
      </c>
      <c r="E45" s="216">
        <v>30413.785373203867</v>
      </c>
      <c r="F45" s="216">
        <v>29597.095428063603</v>
      </c>
      <c r="G45" s="217">
        <v>41123.523171177192</v>
      </c>
    </row>
    <row r="46" spans="1:7" ht="24" x14ac:dyDescent="0.2">
      <c r="A46" s="221" t="s">
        <v>212</v>
      </c>
      <c r="B46" s="216">
        <v>25563.484252135619</v>
      </c>
      <c r="C46" s="216">
        <v>28491.312810512754</v>
      </c>
      <c r="D46" s="216">
        <v>31717.29405331891</v>
      </c>
      <c r="E46" s="216">
        <v>25129.075677744815</v>
      </c>
      <c r="F46" s="216">
        <v>13200.006496302416</v>
      </c>
      <c r="G46" s="217">
        <v>26775.418920515356</v>
      </c>
    </row>
    <row r="47" spans="1:7" ht="13.5" thickBot="1" x14ac:dyDescent="0.25">
      <c r="A47" s="230" t="s">
        <v>200</v>
      </c>
      <c r="B47" s="290">
        <v>0.51260558678192158</v>
      </c>
      <c r="C47" s="290">
        <v>0.457799536657224</v>
      </c>
      <c r="D47" s="290">
        <v>0.66410876921016104</v>
      </c>
      <c r="E47" s="290">
        <v>0.64634980720015056</v>
      </c>
      <c r="F47" s="290">
        <v>0.88397515509772628</v>
      </c>
      <c r="G47" s="291">
        <v>0.56985966792388798</v>
      </c>
    </row>
    <row r="48" spans="1:7" ht="13.5" thickTop="1" x14ac:dyDescent="0.2">
      <c r="B48" s="231"/>
      <c r="C48" s="231"/>
      <c r="D48" s="231"/>
      <c r="E48" s="231"/>
      <c r="F48" s="231"/>
      <c r="G48" s="231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/>
  </sheetViews>
  <sheetFormatPr baseColWidth="10" defaultRowHeight="12.75" x14ac:dyDescent="0.2"/>
  <cols>
    <col min="1" max="1" width="54.85546875" customWidth="1"/>
  </cols>
  <sheetData>
    <row r="1" spans="1:7" ht="80.099999999999994" customHeight="1" thickTop="1" thickBot="1" x14ac:dyDescent="0.25">
      <c r="A1" s="248" t="s">
        <v>213</v>
      </c>
      <c r="B1" s="249" t="s">
        <v>138</v>
      </c>
      <c r="C1" s="249" t="s">
        <v>139</v>
      </c>
      <c r="D1" s="249" t="s">
        <v>140</v>
      </c>
      <c r="E1" s="249" t="s">
        <v>141</v>
      </c>
      <c r="F1" s="249" t="s">
        <v>142</v>
      </c>
      <c r="G1" s="362" t="s">
        <v>251</v>
      </c>
    </row>
    <row r="2" spans="1:7" ht="20.100000000000001" customHeight="1" thickTop="1" x14ac:dyDescent="0.2">
      <c r="A2" s="255" t="s">
        <v>3</v>
      </c>
      <c r="B2" s="232">
        <v>1682.2195361045187</v>
      </c>
      <c r="C2" s="232">
        <v>9046.2735396137414</v>
      </c>
      <c r="D2" s="232">
        <v>3305.9677322516627</v>
      </c>
      <c r="E2" s="233">
        <v>2181.385155834585</v>
      </c>
      <c r="F2" s="232">
        <v>2065.1795992479938</v>
      </c>
      <c r="G2" s="234">
        <v>25096.994922609196</v>
      </c>
    </row>
    <row r="3" spans="1:7" ht="20.100000000000001" customHeight="1" x14ac:dyDescent="0.2">
      <c r="A3" s="225" t="s">
        <v>201</v>
      </c>
      <c r="B3" s="235"/>
      <c r="C3" s="235"/>
      <c r="D3" s="235"/>
      <c r="E3" s="235"/>
      <c r="F3" s="235"/>
      <c r="G3" s="236"/>
    </row>
    <row r="4" spans="1:7" ht="20.100000000000001" customHeight="1" x14ac:dyDescent="0.2">
      <c r="A4" s="190" t="s">
        <v>144</v>
      </c>
      <c r="B4" s="237">
        <v>49.537787971698364</v>
      </c>
      <c r="C4" s="237">
        <v>85.454188012016445</v>
      </c>
      <c r="D4" s="237">
        <v>57.992944826742537</v>
      </c>
      <c r="E4" s="238">
        <v>25.77380397243466</v>
      </c>
      <c r="F4" s="237">
        <v>92.473608553680165</v>
      </c>
      <c r="G4" s="239">
        <v>67.502517244740503</v>
      </c>
    </row>
    <row r="5" spans="1:7" ht="20.100000000000001" customHeight="1" x14ac:dyDescent="0.2">
      <c r="A5" s="240" t="s">
        <v>202</v>
      </c>
      <c r="B5" s="237">
        <v>44.133154730413423</v>
      </c>
      <c r="C5" s="237">
        <v>77.529663280859594</v>
      </c>
      <c r="D5" s="237">
        <v>49.991327307727808</v>
      </c>
      <c r="E5" s="238">
        <v>19.369335040006082</v>
      </c>
      <c r="F5" s="237">
        <v>81.443589334077998</v>
      </c>
      <c r="G5" s="239">
        <v>58.94894644482266</v>
      </c>
    </row>
    <row r="6" spans="1:7" ht="20.100000000000001" customHeight="1" x14ac:dyDescent="0.2">
      <c r="A6" s="240" t="s">
        <v>146</v>
      </c>
      <c r="B6" s="232">
        <v>0</v>
      </c>
      <c r="C6" s="232">
        <v>68.684680106594953</v>
      </c>
      <c r="D6" s="232">
        <v>5.0147360430780941</v>
      </c>
      <c r="E6" s="233">
        <v>3.6705387914640912</v>
      </c>
      <c r="F6" s="232">
        <v>45.807215429646376</v>
      </c>
      <c r="G6" s="234">
        <v>33.151841784838616</v>
      </c>
    </row>
    <row r="7" spans="1:7" ht="20.100000000000001" customHeight="1" x14ac:dyDescent="0.2">
      <c r="A7" s="240" t="s">
        <v>203</v>
      </c>
      <c r="B7" s="232">
        <v>0</v>
      </c>
      <c r="C7" s="232">
        <v>0</v>
      </c>
      <c r="D7" s="232">
        <v>168.65405419071234</v>
      </c>
      <c r="E7" s="233">
        <v>0</v>
      </c>
      <c r="F7" s="232">
        <v>3.4194997038188442</v>
      </c>
      <c r="G7" s="234">
        <v>25.348685446905709</v>
      </c>
    </row>
    <row r="8" spans="1:7" ht="20.100000000000001" customHeight="1" x14ac:dyDescent="0.2">
      <c r="A8" s="240" t="s">
        <v>204</v>
      </c>
      <c r="B8" s="232">
        <v>0</v>
      </c>
      <c r="C8" s="232">
        <v>12.195234781474877</v>
      </c>
      <c r="D8" s="232">
        <v>1328.1827987972547</v>
      </c>
      <c r="E8" s="241">
        <v>0.91314927884760766</v>
      </c>
      <c r="F8" s="232">
        <v>196.33097117292752</v>
      </c>
      <c r="G8" s="234">
        <v>221.84788571285091</v>
      </c>
    </row>
    <row r="9" spans="1:7" ht="20.100000000000001" customHeight="1" x14ac:dyDescent="0.2">
      <c r="A9" s="240" t="s">
        <v>148</v>
      </c>
      <c r="B9" s="232">
        <v>0</v>
      </c>
      <c r="C9" s="232">
        <v>57.291010399346831</v>
      </c>
      <c r="D9" s="232">
        <v>0</v>
      </c>
      <c r="E9" s="233">
        <v>35730.163623696208</v>
      </c>
      <c r="F9" s="232">
        <v>1167.2989667561637</v>
      </c>
      <c r="G9" s="234">
        <v>4769.9454365888851</v>
      </c>
    </row>
    <row r="10" spans="1:7" ht="20.100000000000001" customHeight="1" x14ac:dyDescent="0.2">
      <c r="A10" s="190" t="s">
        <v>149</v>
      </c>
      <c r="B10" s="237">
        <v>2.5265663797745419</v>
      </c>
      <c r="C10" s="237">
        <v>1.8194819119574657</v>
      </c>
      <c r="D10" s="237">
        <v>2.1846555377543586</v>
      </c>
      <c r="E10" s="238">
        <v>1.4303601052788415</v>
      </c>
      <c r="F10" s="237">
        <v>2.1504323733898718</v>
      </c>
      <c r="G10" s="239">
        <v>2.1078635815224609</v>
      </c>
    </row>
    <row r="11" spans="1:7" ht="20.100000000000001" customHeight="1" x14ac:dyDescent="0.2">
      <c r="A11" s="190" t="s">
        <v>180</v>
      </c>
      <c r="B11" s="237">
        <v>1.5094761420310001</v>
      </c>
      <c r="C11" s="237">
        <v>1.6148125788179932</v>
      </c>
      <c r="D11" s="237">
        <v>1.3798472520207823</v>
      </c>
      <c r="E11" s="238">
        <v>1.287182463870514</v>
      </c>
      <c r="F11" s="237">
        <v>1.7265214891216414</v>
      </c>
      <c r="G11" s="239">
        <v>1.5009207894798215</v>
      </c>
    </row>
    <row r="12" spans="1:7" ht="20.100000000000001" customHeight="1" x14ac:dyDescent="0.2">
      <c r="A12" s="225" t="s">
        <v>151</v>
      </c>
      <c r="B12" s="242"/>
      <c r="C12" s="242"/>
      <c r="D12" s="242"/>
      <c r="E12" s="242"/>
      <c r="F12" s="242"/>
      <c r="G12" s="243"/>
    </row>
    <row r="13" spans="1:7" ht="20.100000000000001" customHeight="1" x14ac:dyDescent="0.2">
      <c r="A13" s="240" t="s">
        <v>12</v>
      </c>
      <c r="B13" s="232">
        <v>104101.10206609999</v>
      </c>
      <c r="C13" s="232">
        <v>91549.515553235891</v>
      </c>
      <c r="D13" s="232">
        <v>80176.424293545526</v>
      </c>
      <c r="E13" s="233">
        <v>34666.971389871112</v>
      </c>
      <c r="F13" s="232">
        <v>84480.400312680038</v>
      </c>
      <c r="G13" s="234">
        <v>83924.074918575818</v>
      </c>
    </row>
    <row r="14" spans="1:7" ht="20.100000000000001" customHeight="1" x14ac:dyDescent="0.2">
      <c r="A14" s="240" t="s">
        <v>13</v>
      </c>
      <c r="B14" s="232">
        <v>46718.828395877237</v>
      </c>
      <c r="C14" s="232">
        <v>30995.415326976716</v>
      </c>
      <c r="D14" s="232">
        <v>23691.363319817858</v>
      </c>
      <c r="E14" s="233">
        <v>16611.709526340685</v>
      </c>
      <c r="F14" s="232">
        <v>38348.368872317624</v>
      </c>
      <c r="G14" s="234">
        <v>32526.328879403165</v>
      </c>
    </row>
    <row r="15" spans="1:7" ht="20.100000000000001" customHeight="1" x14ac:dyDescent="0.2">
      <c r="A15" s="240" t="s">
        <v>93</v>
      </c>
      <c r="B15" s="232">
        <v>157556.95255988304</v>
      </c>
      <c r="C15" s="232">
        <v>284400.28165196953</v>
      </c>
      <c r="D15" s="232">
        <v>408259.49032063509</v>
      </c>
      <c r="E15" s="233">
        <v>190657.66356733377</v>
      </c>
      <c r="F15" s="232">
        <v>367526.68062413437</v>
      </c>
      <c r="G15" s="234">
        <v>284138.56801495719</v>
      </c>
    </row>
    <row r="16" spans="1:7" ht="20.100000000000001" customHeight="1" x14ac:dyDescent="0.2">
      <c r="A16" s="240" t="s">
        <v>153</v>
      </c>
      <c r="B16" s="232">
        <v>129181.36934643248</v>
      </c>
      <c r="C16" s="232">
        <v>247410.39954785322</v>
      </c>
      <c r="D16" s="232">
        <v>358824.27177628118</v>
      </c>
      <c r="E16" s="233">
        <v>168191.45059788437</v>
      </c>
      <c r="F16" s="232">
        <v>318500.27885479154</v>
      </c>
      <c r="G16" s="234">
        <v>246227.48983965768</v>
      </c>
    </row>
    <row r="17" spans="1:7" ht="20.100000000000001" customHeight="1" x14ac:dyDescent="0.2">
      <c r="A17" s="240" t="s">
        <v>95</v>
      </c>
      <c r="B17" s="232">
        <v>157361.46013060774</v>
      </c>
      <c r="C17" s="232">
        <v>161022.06568796907</v>
      </c>
      <c r="D17" s="232">
        <v>258796.67929805254</v>
      </c>
      <c r="E17" s="233">
        <v>89353.24578301271</v>
      </c>
      <c r="F17" s="232">
        <v>163503.83847441152</v>
      </c>
      <c r="G17" s="234">
        <v>166387.27321937541</v>
      </c>
    </row>
    <row r="18" spans="1:7" ht="20.100000000000001" customHeight="1" x14ac:dyDescent="0.2">
      <c r="A18" s="240" t="s">
        <v>155</v>
      </c>
      <c r="B18" s="232">
        <v>36516.721580343023</v>
      </c>
      <c r="C18" s="232">
        <v>95470.865362425262</v>
      </c>
      <c r="D18" s="232">
        <v>202344.13984389283</v>
      </c>
      <c r="E18" s="233">
        <v>23549.784425790294</v>
      </c>
      <c r="F18" s="232">
        <v>103318.06449652075</v>
      </c>
      <c r="G18" s="234">
        <v>96399.197098804332</v>
      </c>
    </row>
    <row r="19" spans="1:7" ht="20.100000000000001" customHeight="1" x14ac:dyDescent="0.2">
      <c r="A19" s="240" t="s">
        <v>205</v>
      </c>
      <c r="B19" s="232">
        <v>176256.73003467493</v>
      </c>
      <c r="C19" s="232">
        <v>220910.86280967682</v>
      </c>
      <c r="D19" s="232">
        <v>168175.16484919793</v>
      </c>
      <c r="E19" s="233">
        <v>86933.145326344573</v>
      </c>
      <c r="F19" s="232">
        <v>232263.65322835502</v>
      </c>
      <c r="G19" s="234">
        <v>188761.36486112152</v>
      </c>
    </row>
    <row r="20" spans="1:7" ht="20.100000000000001" customHeight="1" x14ac:dyDescent="0.2">
      <c r="A20" s="240" t="s">
        <v>206</v>
      </c>
      <c r="B20" s="232">
        <v>140260.00677043668</v>
      </c>
      <c r="C20" s="232">
        <v>227838.18383962274</v>
      </c>
      <c r="D20" s="232">
        <v>503143.32356506796</v>
      </c>
      <c r="E20" s="233">
        <v>194956.35306527786</v>
      </c>
      <c r="F20" s="232">
        <v>302693.3969566467</v>
      </c>
      <c r="G20" s="234">
        <v>264988.03400215297</v>
      </c>
    </row>
    <row r="21" spans="1:7" ht="20.100000000000001" customHeight="1" x14ac:dyDescent="0.2">
      <c r="A21" s="225" t="s">
        <v>207</v>
      </c>
      <c r="B21" s="235"/>
      <c r="C21" s="235"/>
      <c r="D21" s="235"/>
      <c r="E21" s="235"/>
      <c r="F21" s="235"/>
      <c r="G21" s="236"/>
    </row>
    <row r="22" spans="1:7" ht="20.100000000000001" customHeight="1" x14ac:dyDescent="0.2">
      <c r="A22" s="190" t="s">
        <v>159</v>
      </c>
      <c r="B22" s="232">
        <v>228592.81814900221</v>
      </c>
      <c r="C22" s="232">
        <v>223364.9896062889</v>
      </c>
      <c r="D22" s="232">
        <v>557278.87111380766</v>
      </c>
      <c r="E22" s="233">
        <v>210963.5313474648</v>
      </c>
      <c r="F22" s="232">
        <v>269755.82794442936</v>
      </c>
      <c r="G22" s="234">
        <v>289368.09166549926</v>
      </c>
    </row>
    <row r="23" spans="1:7" ht="20.100000000000001" customHeight="1" x14ac:dyDescent="0.2">
      <c r="A23" s="190" t="s">
        <v>181</v>
      </c>
      <c r="B23" s="232">
        <v>25.571776034567865</v>
      </c>
      <c r="C23" s="232">
        <v>179.60339101258512</v>
      </c>
      <c r="D23" s="232">
        <v>288.71620500319375</v>
      </c>
      <c r="E23" s="233">
        <v>343.81832953606818</v>
      </c>
      <c r="F23" s="232">
        <v>519.87850650921837</v>
      </c>
      <c r="G23" s="234">
        <v>232.53538555845975</v>
      </c>
    </row>
    <row r="24" spans="1:7" ht="20.100000000000001" customHeight="1" x14ac:dyDescent="0.2">
      <c r="A24" s="190" t="s">
        <v>182</v>
      </c>
      <c r="B24" s="232">
        <v>61788.237912048979</v>
      </c>
      <c r="C24" s="232">
        <v>85799.679431277909</v>
      </c>
      <c r="D24" s="232">
        <v>354862.21237922413</v>
      </c>
      <c r="E24" s="233">
        <v>93644.002596712293</v>
      </c>
      <c r="F24" s="232">
        <v>101231.14195286622</v>
      </c>
      <c r="G24" s="234">
        <v>132856.1927142569</v>
      </c>
    </row>
    <row r="25" spans="1:7" ht="20.100000000000001" customHeight="1" x14ac:dyDescent="0.2">
      <c r="A25" s="240" t="s">
        <v>208</v>
      </c>
      <c r="B25" s="232">
        <v>182159.68374014544</v>
      </c>
      <c r="C25" s="232">
        <v>216346.11574958768</v>
      </c>
      <c r="D25" s="232">
        <v>553341.21416274575</v>
      </c>
      <c r="E25" s="233">
        <v>190499.14634330393</v>
      </c>
      <c r="F25" s="232">
        <v>261779.09925033254</v>
      </c>
      <c r="G25" s="234">
        <v>276017.36717152479</v>
      </c>
    </row>
    <row r="26" spans="1:7" ht="20.100000000000001" customHeight="1" x14ac:dyDescent="0.2">
      <c r="A26" s="240" t="s">
        <v>183</v>
      </c>
      <c r="B26" s="232">
        <v>47405.839793010018</v>
      </c>
      <c r="C26" s="232">
        <v>70495.632979192567</v>
      </c>
      <c r="D26" s="232">
        <v>101672.50682683417</v>
      </c>
      <c r="E26" s="233">
        <v>52545.986825901964</v>
      </c>
      <c r="F26" s="232">
        <v>80513.571063025825</v>
      </c>
      <c r="G26" s="234">
        <v>70932.328437595643</v>
      </c>
    </row>
    <row r="27" spans="1:7" ht="20.100000000000001" customHeight="1" x14ac:dyDescent="0.2">
      <c r="A27" s="244" t="s">
        <v>209</v>
      </c>
      <c r="B27" s="245">
        <v>119424.31221997782</v>
      </c>
      <c r="C27" s="245">
        <v>67249.280586830995</v>
      </c>
      <c r="D27" s="245">
        <v>101032.86811275224</v>
      </c>
      <c r="E27" s="246">
        <v>65117.3602543866</v>
      </c>
      <c r="F27" s="245">
        <v>88530.993435046548</v>
      </c>
      <c r="G27" s="247">
        <v>85812.105899205417</v>
      </c>
    </row>
    <row r="28" spans="1:7" ht="20.100000000000001" customHeight="1" x14ac:dyDescent="0.2">
      <c r="A28" s="240" t="s">
        <v>164</v>
      </c>
      <c r="B28" s="232">
        <v>0</v>
      </c>
      <c r="C28" s="232">
        <v>0</v>
      </c>
      <c r="D28" s="232">
        <v>0</v>
      </c>
      <c r="E28" s="233">
        <v>0</v>
      </c>
      <c r="F28" s="232">
        <v>0</v>
      </c>
      <c r="G28" s="234">
        <v>0</v>
      </c>
    </row>
    <row r="29" spans="1:7" ht="20.100000000000001" customHeight="1" x14ac:dyDescent="0.2">
      <c r="A29" s="240" t="s">
        <v>185</v>
      </c>
      <c r="B29" s="232">
        <v>13358.856094361969</v>
      </c>
      <c r="C29" s="232">
        <v>26606.894543934501</v>
      </c>
      <c r="D29" s="232">
        <v>16166.727859696844</v>
      </c>
      <c r="E29" s="233">
        <v>8252.0186659218707</v>
      </c>
      <c r="F29" s="232">
        <v>30385.900421466788</v>
      </c>
      <c r="G29" s="234">
        <v>22178.170465774103</v>
      </c>
    </row>
    <row r="30" spans="1:7" ht="20.100000000000001" customHeight="1" x14ac:dyDescent="0.2">
      <c r="A30" s="240" t="s">
        <v>186</v>
      </c>
      <c r="B30" s="232">
        <v>10624.25133108268</v>
      </c>
      <c r="C30" s="232">
        <v>11572.309935227651</v>
      </c>
      <c r="D30" s="232">
        <v>9306.6642510646179</v>
      </c>
      <c r="E30" s="233">
        <v>3334.1432886697658</v>
      </c>
      <c r="F30" s="232">
        <v>12903.106829148746</v>
      </c>
      <c r="G30" s="234">
        <v>9477.1574011125213</v>
      </c>
    </row>
    <row r="31" spans="1:7" ht="20.100000000000001" customHeight="1" x14ac:dyDescent="0.2">
      <c r="A31" s="240" t="s">
        <v>187</v>
      </c>
      <c r="B31" s="232">
        <v>2022.5060912226916</v>
      </c>
      <c r="C31" s="232">
        <v>1768.0860472642762</v>
      </c>
      <c r="D31" s="232">
        <v>2848.700600655226</v>
      </c>
      <c r="E31" s="233">
        <v>1597.3797298278262</v>
      </c>
      <c r="F31" s="232">
        <v>2308.5479322143033</v>
      </c>
      <c r="G31" s="234">
        <v>1945.8899466276821</v>
      </c>
    </row>
    <row r="32" spans="1:7" ht="20.100000000000001" customHeight="1" x14ac:dyDescent="0.2">
      <c r="A32" s="240" t="s">
        <v>188</v>
      </c>
      <c r="B32" s="232">
        <v>25030.577456279942</v>
      </c>
      <c r="C32" s="232">
        <v>4358.9687321142874</v>
      </c>
      <c r="D32" s="232">
        <v>22537.017005089245</v>
      </c>
      <c r="E32" s="233">
        <v>3571.5241279546522</v>
      </c>
      <c r="F32" s="232">
        <v>10309.106990755054</v>
      </c>
      <c r="G32" s="234">
        <v>15492.365907516223</v>
      </c>
    </row>
    <row r="33" spans="1:7" ht="20.100000000000001" customHeight="1" x14ac:dyDescent="0.2">
      <c r="A33" s="244" t="s">
        <v>210</v>
      </c>
      <c r="B33" s="245">
        <v>95105.833435754466</v>
      </c>
      <c r="C33" s="245">
        <v>76156.810416159278</v>
      </c>
      <c r="D33" s="245">
        <v>82507.214115640018</v>
      </c>
      <c r="E33" s="246">
        <v>64866.331773856233</v>
      </c>
      <c r="F33" s="245">
        <v>93396.132104395263</v>
      </c>
      <c r="G33" s="247">
        <v>81074.863109723126</v>
      </c>
    </row>
    <row r="34" spans="1:7" ht="20.100000000000001" customHeight="1" x14ac:dyDescent="0.2">
      <c r="A34" s="240" t="s">
        <v>190</v>
      </c>
      <c r="B34" s="232">
        <v>269.79859817806846</v>
      </c>
      <c r="C34" s="232">
        <v>220.9561108994194</v>
      </c>
      <c r="D34" s="232">
        <v>345.83583626981635</v>
      </c>
      <c r="E34" s="233">
        <v>250.8238735481076</v>
      </c>
      <c r="F34" s="232">
        <v>197.96993332862868</v>
      </c>
      <c r="G34" s="234">
        <v>229.88364761627801</v>
      </c>
    </row>
    <row r="35" spans="1:7" ht="20.100000000000001" customHeight="1" x14ac:dyDescent="0.2">
      <c r="A35" s="240" t="s">
        <v>191</v>
      </c>
      <c r="B35" s="232">
        <v>32092.041976939556</v>
      </c>
      <c r="C35" s="232">
        <v>35422.652253036693</v>
      </c>
      <c r="D35" s="232">
        <v>47942.38908475091</v>
      </c>
      <c r="E35" s="233">
        <v>28998.049161165618</v>
      </c>
      <c r="F35" s="232">
        <v>45233.374726909526</v>
      </c>
      <c r="G35" s="234">
        <v>37211.29865194294</v>
      </c>
    </row>
    <row r="36" spans="1:7" ht="20.100000000000001" customHeight="1" x14ac:dyDescent="0.2">
      <c r="A36" s="240" t="s">
        <v>192</v>
      </c>
      <c r="B36" s="232">
        <v>63283.590056992958</v>
      </c>
      <c r="C36" s="232">
        <v>40955.11427402198</v>
      </c>
      <c r="D36" s="232">
        <v>34910.66086715892</v>
      </c>
      <c r="E36" s="233">
        <v>36119.106486238757</v>
      </c>
      <c r="F36" s="232">
        <v>48360.727310814349</v>
      </c>
      <c r="G36" s="234">
        <v>44093.448105396463</v>
      </c>
    </row>
    <row r="37" spans="1:7" ht="20.100000000000001" customHeight="1" x14ac:dyDescent="0.2">
      <c r="A37" s="240" t="s">
        <v>193</v>
      </c>
      <c r="B37" s="232">
        <v>591.97912410439835</v>
      </c>
      <c r="C37" s="232">
        <v>747.16232972151545</v>
      </c>
      <c r="D37" s="232">
        <v>573.98513233494953</v>
      </c>
      <c r="E37" s="233">
        <v>475.25430937914643</v>
      </c>
      <c r="F37" s="232">
        <v>893.07331410564257</v>
      </c>
      <c r="G37" s="234">
        <v>658.91129730924035</v>
      </c>
    </row>
    <row r="38" spans="1:7" ht="20.100000000000001" customHeight="1" x14ac:dyDescent="0.2">
      <c r="A38" s="240" t="s">
        <v>194</v>
      </c>
      <c r="B38" s="232">
        <v>2557.9531589864528</v>
      </c>
      <c r="C38" s="232">
        <v>4636.778114539864</v>
      </c>
      <c r="D38" s="232">
        <v>11028.813852821564</v>
      </c>
      <c r="E38" s="233">
        <v>4163.8097714234873</v>
      </c>
      <c r="F38" s="232">
        <v>7484.3965030502077</v>
      </c>
      <c r="G38" s="234">
        <v>5818.984361340169</v>
      </c>
    </row>
    <row r="39" spans="1:7" ht="20.100000000000001" customHeight="1" x14ac:dyDescent="0.2">
      <c r="A39" s="244" t="s">
        <v>195</v>
      </c>
      <c r="B39" s="245">
        <v>61317.616022110909</v>
      </c>
      <c r="C39" s="245">
        <v>37065.498489203637</v>
      </c>
      <c r="D39" s="245">
        <v>24455.832146672303</v>
      </c>
      <c r="E39" s="246">
        <v>32430.551024194392</v>
      </c>
      <c r="F39" s="245">
        <v>41769.404121869782</v>
      </c>
      <c r="G39" s="247">
        <v>38933.375041365565</v>
      </c>
    </row>
    <row r="40" spans="1:7" ht="20.100000000000001" customHeight="1" x14ac:dyDescent="0.2">
      <c r="A40" s="240" t="s">
        <v>211</v>
      </c>
      <c r="B40" s="232">
        <v>46560.502295780781</v>
      </c>
      <c r="C40" s="232">
        <v>23369.937324284187</v>
      </c>
      <c r="D40" s="232">
        <v>15012.250721686531</v>
      </c>
      <c r="E40" s="233">
        <v>26676.954018196717</v>
      </c>
      <c r="F40" s="232">
        <v>20439.281904775715</v>
      </c>
      <c r="G40" s="234">
        <v>27221.17003899999</v>
      </c>
    </row>
    <row r="41" spans="1:7" ht="20.100000000000001" customHeight="1" x14ac:dyDescent="0.2">
      <c r="A41" s="240" t="s">
        <v>196</v>
      </c>
      <c r="B41" s="232">
        <v>15174.422349804194</v>
      </c>
      <c r="C41" s="232">
        <v>11194.17998616005</v>
      </c>
      <c r="D41" s="232">
        <v>17704.536505688062</v>
      </c>
      <c r="E41" s="233">
        <v>10863.951057058159</v>
      </c>
      <c r="F41" s="232">
        <v>13714.992650018927</v>
      </c>
      <c r="G41" s="234">
        <v>13014.475187254058</v>
      </c>
    </row>
    <row r="42" spans="1:7" ht="20.100000000000001" customHeight="1" x14ac:dyDescent="0.2">
      <c r="A42" s="240" t="s">
        <v>191</v>
      </c>
      <c r="B42" s="232">
        <v>32092.041976939556</v>
      </c>
      <c r="C42" s="232">
        <v>35422.652253036693</v>
      </c>
      <c r="D42" s="232">
        <v>47942.38908475091</v>
      </c>
      <c r="E42" s="233">
        <v>28998.049161165618</v>
      </c>
      <c r="F42" s="232">
        <v>45233.374726909526</v>
      </c>
      <c r="G42" s="234">
        <v>37211.29865194294</v>
      </c>
    </row>
    <row r="43" spans="1:7" ht="20.100000000000001" customHeight="1" x14ac:dyDescent="0.2">
      <c r="A43" s="240" t="s">
        <v>197</v>
      </c>
      <c r="B43" s="232">
        <v>21796.572617192425</v>
      </c>
      <c r="C43" s="232">
        <v>36270.021415864765</v>
      </c>
      <c r="D43" s="232">
        <v>58655.955170961686</v>
      </c>
      <c r="E43" s="233">
        <v>25427.571369359423</v>
      </c>
      <c r="F43" s="232">
        <v>45241.516699626081</v>
      </c>
      <c r="G43" s="234">
        <v>38015.452540651793</v>
      </c>
    </row>
    <row r="44" spans="1:7" ht="20.100000000000001" customHeight="1" x14ac:dyDescent="0.2">
      <c r="A44" s="240" t="s">
        <v>198</v>
      </c>
      <c r="B44" s="232">
        <v>141001.02934987057</v>
      </c>
      <c r="C44" s="232">
        <v>229336.43917955249</v>
      </c>
      <c r="D44" s="232">
        <v>506715.31045304576</v>
      </c>
      <c r="E44" s="233">
        <v>197223.96367316731</v>
      </c>
      <c r="F44" s="232">
        <v>304027.27345064207</v>
      </c>
      <c r="G44" s="234">
        <v>266855.72965772485</v>
      </c>
    </row>
    <row r="45" spans="1:7" ht="20.100000000000001" customHeight="1" x14ac:dyDescent="0.2">
      <c r="A45" s="190" t="s">
        <v>114</v>
      </c>
      <c r="B45" s="232">
        <v>56438.663032053846</v>
      </c>
      <c r="C45" s="232">
        <v>25023.949340215513</v>
      </c>
      <c r="D45" s="232">
        <v>-3962.2704452265416</v>
      </c>
      <c r="E45" s="233">
        <v>25137.077758942425</v>
      </c>
      <c r="F45" s="232">
        <v>28046.269499134287</v>
      </c>
      <c r="G45" s="234">
        <v>25114.74596540261</v>
      </c>
    </row>
    <row r="46" spans="1:7" ht="20.100000000000001" customHeight="1" x14ac:dyDescent="0.2">
      <c r="A46" s="251" t="s">
        <v>212</v>
      </c>
      <c r="B46" s="252">
        <v>43927.809261978691</v>
      </c>
      <c r="C46" s="252">
        <v>16313.822010577989</v>
      </c>
      <c r="D46" s="252">
        <v>-5493.7852929561777</v>
      </c>
      <c r="E46" s="253">
        <v>20397.797210049561</v>
      </c>
      <c r="F46" s="252">
        <v>11962.884408560334</v>
      </c>
      <c r="G46" s="234">
        <v>17622.364055057747</v>
      </c>
    </row>
    <row r="47" spans="1:7" ht="20.100000000000001" customHeight="1" thickBot="1" x14ac:dyDescent="0.25">
      <c r="A47" s="250" t="s">
        <v>200</v>
      </c>
      <c r="B47" s="287">
        <v>0.47909294923990131</v>
      </c>
      <c r="C47" s="287">
        <v>0.47957070160351822</v>
      </c>
      <c r="D47" s="287">
        <v>0.72456821167012664</v>
      </c>
      <c r="E47" s="288">
        <v>0.65523350789755774</v>
      </c>
      <c r="F47" s="287">
        <v>0.53474618817068942</v>
      </c>
      <c r="G47" s="289">
        <v>0.58897644034757424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sqref="A1:F1"/>
    </sheetView>
  </sheetViews>
  <sheetFormatPr baseColWidth="10" defaultRowHeight="12.75" x14ac:dyDescent="0.2"/>
  <cols>
    <col min="1" max="1" width="29.85546875" customWidth="1"/>
  </cols>
  <sheetData>
    <row r="1" spans="1:6" ht="60.75" thickBot="1" x14ac:dyDescent="0.25">
      <c r="A1" s="363" t="s">
        <v>215</v>
      </c>
      <c r="B1" s="364" t="s">
        <v>138</v>
      </c>
      <c r="C1" s="364" t="s">
        <v>139</v>
      </c>
      <c r="D1" s="364" t="s">
        <v>140</v>
      </c>
      <c r="E1" s="364" t="s">
        <v>141</v>
      </c>
      <c r="F1" s="364" t="s">
        <v>142</v>
      </c>
    </row>
    <row r="2" spans="1:6" ht="24" x14ac:dyDescent="0.2">
      <c r="A2" s="265" t="s">
        <v>3</v>
      </c>
      <c r="B2" s="266">
        <v>1572.1056843499755</v>
      </c>
      <c r="C2" s="266">
        <v>8646.6459608930927</v>
      </c>
      <c r="D2" s="266">
        <v>3406.1896834807121</v>
      </c>
      <c r="E2" s="267">
        <v>1914.0499965570111</v>
      </c>
      <c r="F2" s="268">
        <v>2033.8475219587101</v>
      </c>
    </row>
    <row r="3" spans="1:6" x14ac:dyDescent="0.2">
      <c r="A3" s="269" t="s">
        <v>201</v>
      </c>
      <c r="B3" s="235"/>
      <c r="C3" s="235"/>
      <c r="D3" s="235"/>
      <c r="E3" s="235"/>
      <c r="F3" s="270"/>
    </row>
    <row r="4" spans="1:6" ht="24" x14ac:dyDescent="0.2">
      <c r="A4" s="271" t="s">
        <v>216</v>
      </c>
      <c r="B4" s="258">
        <v>51.241895380293037</v>
      </c>
      <c r="C4" s="258">
        <v>86.483290073264712</v>
      </c>
      <c r="D4" s="258">
        <v>60.913279161677892</v>
      </c>
      <c r="E4" s="259">
        <v>24.922827674366435</v>
      </c>
      <c r="F4" s="272">
        <v>86.839856838044795</v>
      </c>
    </row>
    <row r="5" spans="1:6" x14ac:dyDescent="0.2">
      <c r="A5" s="271" t="s">
        <v>202</v>
      </c>
      <c r="B5" s="258">
        <v>45.25134677648601</v>
      </c>
      <c r="C5" s="258">
        <v>79.019617276027589</v>
      </c>
      <c r="D5" s="258">
        <v>51.567440424164808</v>
      </c>
      <c r="E5" s="259">
        <v>19.371508087875064</v>
      </c>
      <c r="F5" s="272">
        <v>75.587400461910647</v>
      </c>
    </row>
    <row r="6" spans="1:6" x14ac:dyDescent="0.2">
      <c r="A6" s="271" t="s">
        <v>146</v>
      </c>
      <c r="B6" s="258">
        <v>0</v>
      </c>
      <c r="C6" s="258">
        <v>71.117462094488658</v>
      </c>
      <c r="D6" s="258">
        <v>5.0726574160493838</v>
      </c>
      <c r="E6" s="258">
        <v>2.2339767967515543</v>
      </c>
      <c r="F6" s="272">
        <v>43.351616059511201</v>
      </c>
    </row>
    <row r="7" spans="1:6" x14ac:dyDescent="0.2">
      <c r="A7" s="271" t="s">
        <v>147</v>
      </c>
      <c r="B7" s="258">
        <v>5.5558479192756201</v>
      </c>
      <c r="C7" s="258">
        <v>14.446403828130236</v>
      </c>
      <c r="D7" s="258">
        <v>2196.7319472645986</v>
      </c>
      <c r="E7" s="258">
        <v>0</v>
      </c>
      <c r="F7" s="272">
        <v>173.01579264196192</v>
      </c>
    </row>
    <row r="8" spans="1:6" x14ac:dyDescent="0.2">
      <c r="A8" s="271" t="s">
        <v>148</v>
      </c>
      <c r="B8" s="258">
        <v>0</v>
      </c>
      <c r="C8" s="258">
        <v>122.53733761364944</v>
      </c>
      <c r="D8" s="258">
        <v>0</v>
      </c>
      <c r="E8" s="259">
        <v>37221.404447156943</v>
      </c>
      <c r="F8" s="272">
        <v>2530.2269709531515</v>
      </c>
    </row>
    <row r="9" spans="1:6" x14ac:dyDescent="0.2">
      <c r="A9" s="271" t="s">
        <v>149</v>
      </c>
      <c r="B9" s="258">
        <v>2.5134725551338635</v>
      </c>
      <c r="C9" s="258">
        <v>1.828320556969703</v>
      </c>
      <c r="D9" s="258">
        <v>2.1778403258153149</v>
      </c>
      <c r="E9" s="259">
        <v>1.3359962778576522</v>
      </c>
      <c r="F9" s="272">
        <v>2.3129254499107588</v>
      </c>
    </row>
    <row r="10" spans="1:6" x14ac:dyDescent="0.2">
      <c r="A10" s="271" t="s">
        <v>180</v>
      </c>
      <c r="B10" s="258">
        <v>1.5192940347170887</v>
      </c>
      <c r="C10" s="258">
        <v>1.5857594045784527</v>
      </c>
      <c r="D10" s="258">
        <v>1.3714893432999791</v>
      </c>
      <c r="E10" s="259">
        <v>1.1692002922395783</v>
      </c>
      <c r="F10" s="272">
        <v>1.7265943407595872</v>
      </c>
    </row>
    <row r="11" spans="1:6" ht="24" x14ac:dyDescent="0.2">
      <c r="A11" s="269" t="s">
        <v>151</v>
      </c>
      <c r="B11" s="242"/>
      <c r="C11" s="242"/>
      <c r="D11" s="242"/>
      <c r="E11" s="242"/>
      <c r="F11" s="273"/>
    </row>
    <row r="12" spans="1:6" x14ac:dyDescent="0.2">
      <c r="A12" s="271" t="s">
        <v>12</v>
      </c>
      <c r="B12" s="256">
        <v>96924.559158501099</v>
      </c>
      <c r="C12" s="256">
        <v>89060.703972299278</v>
      </c>
      <c r="D12" s="256">
        <v>155268.79121430055</v>
      </c>
      <c r="E12" s="257">
        <v>41035.131136639699</v>
      </c>
      <c r="F12" s="274">
        <v>104795.59709864344</v>
      </c>
    </row>
    <row r="13" spans="1:6" x14ac:dyDescent="0.2">
      <c r="A13" s="271" t="s">
        <v>13</v>
      </c>
      <c r="B13" s="256">
        <v>28056.775281103855</v>
      </c>
      <c r="C13" s="256">
        <v>39318.621543592948</v>
      </c>
      <c r="D13" s="256">
        <v>131447.78497962269</v>
      </c>
      <c r="E13" s="257">
        <v>20657.421714307417</v>
      </c>
      <c r="F13" s="274">
        <v>53363.250503396041</v>
      </c>
    </row>
    <row r="14" spans="1:6" x14ac:dyDescent="0.2">
      <c r="A14" s="275" t="s">
        <v>93</v>
      </c>
      <c r="B14" s="256">
        <v>127706.13169730314</v>
      </c>
      <c r="C14" s="256">
        <v>303108.96695022553</v>
      </c>
      <c r="D14" s="256">
        <v>394476.92692996794</v>
      </c>
      <c r="E14" s="257">
        <v>205289.9178483854</v>
      </c>
      <c r="F14" s="274">
        <v>340128.2625565824</v>
      </c>
    </row>
    <row r="15" spans="1:6" x14ac:dyDescent="0.2">
      <c r="A15" s="271" t="s">
        <v>153</v>
      </c>
      <c r="B15" s="256">
        <v>99078.558729730474</v>
      </c>
      <c r="C15" s="256">
        <v>265052.7930879902</v>
      </c>
      <c r="D15" s="256">
        <v>343127.00454768597</v>
      </c>
      <c r="E15" s="257">
        <v>177141.89275774514</v>
      </c>
      <c r="F15" s="274">
        <v>304259.43330775108</v>
      </c>
    </row>
    <row r="16" spans="1:6" x14ac:dyDescent="0.2">
      <c r="A16" s="275" t="s">
        <v>95</v>
      </c>
      <c r="B16" s="256">
        <v>135430.30986487237</v>
      </c>
      <c r="C16" s="256">
        <v>159739.53703941559</v>
      </c>
      <c r="D16" s="256">
        <v>285774.11607150227</v>
      </c>
      <c r="E16" s="257">
        <v>92708.723202961643</v>
      </c>
      <c r="F16" s="274">
        <v>187461.70342078045</v>
      </c>
    </row>
    <row r="17" spans="1:6" x14ac:dyDescent="0.2">
      <c r="A17" s="271" t="s">
        <v>155</v>
      </c>
      <c r="B17" s="256">
        <v>26425.663222229268</v>
      </c>
      <c r="C17" s="256">
        <v>96278.843743446545</v>
      </c>
      <c r="D17" s="256">
        <v>209287.36265649999</v>
      </c>
      <c r="E17" s="257">
        <v>22006.812008796085</v>
      </c>
      <c r="F17" s="274">
        <v>101044.3464124686</v>
      </c>
    </row>
    <row r="18" spans="1:6" x14ac:dyDescent="0.2">
      <c r="A18" s="275" t="s">
        <v>205</v>
      </c>
      <c r="B18" s="256">
        <v>170065.20596168531</v>
      </c>
      <c r="C18" s="256">
        <v>227067.7012461444</v>
      </c>
      <c r="D18" s="256">
        <v>257784.79513963361</v>
      </c>
      <c r="E18" s="257">
        <v>81047.292450756242</v>
      </c>
      <c r="F18" s="274">
        <v>243140.47292005719</v>
      </c>
    </row>
    <row r="19" spans="1:6" x14ac:dyDescent="0.2">
      <c r="A19" s="275" t="s">
        <v>217</v>
      </c>
      <c r="B19" s="256">
        <v>94601.253464091176</v>
      </c>
      <c r="C19" s="256">
        <v>239935.59404318061</v>
      </c>
      <c r="D19" s="256">
        <v>426573.54182664939</v>
      </c>
      <c r="E19" s="257">
        <v>218964.11504335553</v>
      </c>
      <c r="F19" s="274">
        <v>288833.18608491932</v>
      </c>
    </row>
    <row r="20" spans="1:6" x14ac:dyDescent="0.2">
      <c r="A20" s="269" t="s">
        <v>207</v>
      </c>
      <c r="B20" s="235"/>
      <c r="C20" s="235"/>
      <c r="D20" s="235"/>
      <c r="E20" s="235"/>
      <c r="F20" s="270"/>
    </row>
    <row r="21" spans="1:6" x14ac:dyDescent="0.2">
      <c r="A21" s="276" t="s">
        <v>159</v>
      </c>
      <c r="B21" s="260">
        <v>214702.02818276722</v>
      </c>
      <c r="C21" s="260">
        <v>241504.04656909409</v>
      </c>
      <c r="D21" s="260">
        <v>697674.39784144517</v>
      </c>
      <c r="E21" s="261">
        <v>207054.21331254215</v>
      </c>
      <c r="F21" s="277">
        <v>316319.04415121506</v>
      </c>
    </row>
    <row r="22" spans="1:6" ht="24" x14ac:dyDescent="0.2">
      <c r="A22" s="276" t="s">
        <v>181</v>
      </c>
      <c r="B22" s="260">
        <v>0</v>
      </c>
      <c r="C22" s="260">
        <v>172.40211258711432</v>
      </c>
      <c r="D22" s="260">
        <v>315.6701171222598</v>
      </c>
      <c r="E22" s="261">
        <v>242.78198072823787</v>
      </c>
      <c r="F22" s="277">
        <v>361.56034346991339</v>
      </c>
    </row>
    <row r="23" spans="1:6" x14ac:dyDescent="0.2">
      <c r="A23" s="276" t="s">
        <v>182</v>
      </c>
      <c r="B23" s="260">
        <v>56040.991123772095</v>
      </c>
      <c r="C23" s="260">
        <v>86742.869408441838</v>
      </c>
      <c r="D23" s="260">
        <v>367299.89092941722</v>
      </c>
      <c r="E23" s="261">
        <v>84868.53360338528</v>
      </c>
      <c r="F23" s="277">
        <v>111231.09908512879</v>
      </c>
    </row>
    <row r="24" spans="1:6" x14ac:dyDescent="0.2">
      <c r="A24" s="276" t="s">
        <v>208</v>
      </c>
      <c r="B24" s="260">
        <v>171255.68724433641</v>
      </c>
      <c r="C24" s="260">
        <v>223301.25726784256</v>
      </c>
      <c r="D24" s="260">
        <v>569405.62646755727</v>
      </c>
      <c r="E24" s="261">
        <v>190513.98632293183</v>
      </c>
      <c r="F24" s="277">
        <v>275806.48890539602</v>
      </c>
    </row>
    <row r="25" spans="1:6" x14ac:dyDescent="0.2">
      <c r="A25" s="276" t="s">
        <v>183</v>
      </c>
      <c r="B25" s="260">
        <v>48022.624114143146</v>
      </c>
      <c r="C25" s="260">
        <v>71928.202229455783</v>
      </c>
      <c r="D25" s="260">
        <v>105098.56593641586</v>
      </c>
      <c r="E25" s="261">
        <v>59085.629719416153</v>
      </c>
      <c r="F25" s="277">
        <v>80326.268878046758</v>
      </c>
    </row>
    <row r="26" spans="1:6" x14ac:dyDescent="0.2">
      <c r="A26" s="278" t="s">
        <v>209</v>
      </c>
      <c r="B26" s="260">
        <v>110638.41294485201</v>
      </c>
      <c r="C26" s="260">
        <v>83005.377043783548</v>
      </c>
      <c r="D26" s="260">
        <v>225591.61109273447</v>
      </c>
      <c r="E26" s="262">
        <v>63342.831970468935</v>
      </c>
      <c r="F26" s="279">
        <v>125123.23653150935</v>
      </c>
    </row>
    <row r="27" spans="1:6" ht="24" x14ac:dyDescent="0.2">
      <c r="A27" s="276" t="s">
        <v>185</v>
      </c>
      <c r="B27" s="260">
        <v>14592.356912494964</v>
      </c>
      <c r="C27" s="260">
        <v>26223.295166782791</v>
      </c>
      <c r="D27" s="260">
        <v>16776.376028427167</v>
      </c>
      <c r="E27" s="263">
        <v>8274.3775937916107</v>
      </c>
      <c r="F27" s="280">
        <v>25257.316482983872</v>
      </c>
    </row>
    <row r="28" spans="1:6" ht="24" x14ac:dyDescent="0.2">
      <c r="A28" s="276" t="s">
        <v>186</v>
      </c>
      <c r="B28" s="260">
        <v>10158.150908282405</v>
      </c>
      <c r="C28" s="260">
        <v>11957.47150971639</v>
      </c>
      <c r="D28" s="260">
        <v>9825.0179488651429</v>
      </c>
      <c r="E28" s="263">
        <v>3597.7853348916988</v>
      </c>
      <c r="F28" s="280">
        <v>11553.122997156404</v>
      </c>
    </row>
    <row r="29" spans="1:6" x14ac:dyDescent="0.2">
      <c r="A29" s="276" t="s">
        <v>187</v>
      </c>
      <c r="B29" s="260">
        <v>1626.7999598777296</v>
      </c>
      <c r="C29" s="260">
        <v>1735.0167689807804</v>
      </c>
      <c r="D29" s="260">
        <v>3318.4651563595635</v>
      </c>
      <c r="E29" s="263">
        <v>1507.3069542863832</v>
      </c>
      <c r="F29" s="280">
        <v>2848.7160935612242</v>
      </c>
    </row>
    <row r="30" spans="1:6" x14ac:dyDescent="0.2">
      <c r="A30" s="276" t="s">
        <v>188</v>
      </c>
      <c r="B30" s="260">
        <v>23233.613391699346</v>
      </c>
      <c r="C30" s="260">
        <v>5174.4091406807738</v>
      </c>
      <c r="D30" s="260">
        <v>22975.31474447485</v>
      </c>
      <c r="E30" s="263">
        <v>4330.1510785514929</v>
      </c>
      <c r="F30" s="280">
        <v>14473.205228337796</v>
      </c>
    </row>
    <row r="31" spans="1:6" x14ac:dyDescent="0.2">
      <c r="A31" s="278" t="s">
        <v>210</v>
      </c>
      <c r="B31" s="260">
        <v>90212.205597487497</v>
      </c>
      <c r="C31" s="260">
        <v>90361.774791188378</v>
      </c>
      <c r="D31" s="260">
        <v>206249.18927146221</v>
      </c>
      <c r="E31" s="263">
        <v>62181.966196530979</v>
      </c>
      <c r="F31" s="280">
        <v>121505.50869543778</v>
      </c>
    </row>
    <row r="32" spans="1:6" ht="24" x14ac:dyDescent="0.2">
      <c r="A32" s="276" t="s">
        <v>190</v>
      </c>
      <c r="B32" s="260">
        <v>80.964306481413743</v>
      </c>
      <c r="C32" s="260">
        <v>117.29265471451075</v>
      </c>
      <c r="D32" s="260">
        <v>374.86411726229801</v>
      </c>
      <c r="E32" s="263">
        <v>56.830015030641185</v>
      </c>
      <c r="F32" s="280">
        <v>227.26868516429522</v>
      </c>
    </row>
    <row r="33" spans="1:6" x14ac:dyDescent="0.2">
      <c r="A33" s="276" t="s">
        <v>191</v>
      </c>
      <c r="B33" s="260">
        <v>28763.982808960191</v>
      </c>
      <c r="C33" s="260">
        <v>37141.379080061946</v>
      </c>
      <c r="D33" s="260">
        <v>49375.472715601289</v>
      </c>
      <c r="E33" s="263">
        <v>30607.933286469972</v>
      </c>
      <c r="F33" s="280">
        <v>46609.170236402759</v>
      </c>
    </row>
    <row r="34" spans="1:6" x14ac:dyDescent="0.2">
      <c r="A34" s="276" t="s">
        <v>192</v>
      </c>
      <c r="B34" s="260">
        <v>61529.18709500871</v>
      </c>
      <c r="C34" s="260">
        <v>53337.688365840972</v>
      </c>
      <c r="D34" s="260">
        <v>157248.58067312313</v>
      </c>
      <c r="E34" s="263">
        <v>31630.862925091646</v>
      </c>
      <c r="F34" s="280">
        <v>75123.607144199326</v>
      </c>
    </row>
    <row r="35" spans="1:6" x14ac:dyDescent="0.2">
      <c r="A35" s="276" t="s">
        <v>193</v>
      </c>
      <c r="B35" s="260">
        <v>264.20647209763609</v>
      </c>
      <c r="C35" s="260">
        <v>571.18002238648717</v>
      </c>
      <c r="D35" s="260">
        <v>642.8985839822177</v>
      </c>
      <c r="E35" s="263">
        <v>559.38894343874631</v>
      </c>
      <c r="F35" s="280">
        <v>371.45172574761233</v>
      </c>
    </row>
    <row r="36" spans="1:6" x14ac:dyDescent="0.2">
      <c r="A36" s="276" t="s">
        <v>194</v>
      </c>
      <c r="B36" s="260">
        <v>1678.8162938902137</v>
      </c>
      <c r="C36" s="260">
        <v>4475.4987400993095</v>
      </c>
      <c r="D36" s="260">
        <v>9808.0612398895119</v>
      </c>
      <c r="E36" s="263">
        <v>4359.6891113180636</v>
      </c>
      <c r="F36" s="280">
        <v>6105.925459144366</v>
      </c>
    </row>
    <row r="37" spans="1:6" x14ac:dyDescent="0.2">
      <c r="A37" s="278" t="s">
        <v>195</v>
      </c>
      <c r="B37" s="260">
        <v>60114.577273216142</v>
      </c>
      <c r="C37" s="260">
        <v>49433.369648128137</v>
      </c>
      <c r="D37" s="260">
        <v>148083.41801721588</v>
      </c>
      <c r="E37" s="263">
        <v>27830.562757212327</v>
      </c>
      <c r="F37" s="280">
        <v>69389.133410802577</v>
      </c>
    </row>
    <row r="38" spans="1:6" x14ac:dyDescent="0.2">
      <c r="A38" s="276" t="s">
        <v>211</v>
      </c>
      <c r="B38" s="260">
        <v>35177.156171861796</v>
      </c>
      <c r="C38" s="260">
        <v>32674.641008736042</v>
      </c>
      <c r="D38" s="260">
        <v>109211.57952322166</v>
      </c>
      <c r="E38" s="263">
        <v>25182.56558484889</v>
      </c>
      <c r="F38" s="280">
        <v>43395.622812511174</v>
      </c>
    </row>
    <row r="39" spans="1:6" x14ac:dyDescent="0.2">
      <c r="A39" s="276" t="s">
        <v>196</v>
      </c>
      <c r="B39" s="260">
        <v>15478.472207704375</v>
      </c>
      <c r="C39" s="260">
        <v>12198.607687913138</v>
      </c>
      <c r="D39" s="260">
        <v>18250.083364531481</v>
      </c>
      <c r="E39" s="263">
        <v>10428.830594411555</v>
      </c>
      <c r="F39" s="280">
        <v>14298.18840581021</v>
      </c>
    </row>
    <row r="40" spans="1:6" x14ac:dyDescent="0.2">
      <c r="A40" s="276" t="s">
        <v>191</v>
      </c>
      <c r="B40" s="260">
        <v>28763.982808960191</v>
      </c>
      <c r="C40" s="260">
        <v>37141.379080061946</v>
      </c>
      <c r="D40" s="260">
        <v>49375.472715601289</v>
      </c>
      <c r="E40" s="263">
        <v>30607.933286469972</v>
      </c>
      <c r="F40" s="280">
        <v>46609.170236402759</v>
      </c>
    </row>
    <row r="41" spans="1:6" ht="24" x14ac:dyDescent="0.2">
      <c r="A41" s="276" t="s">
        <v>197</v>
      </c>
      <c r="B41" s="260">
        <v>19443.800290366031</v>
      </c>
      <c r="C41" s="260">
        <v>38663.837511560443</v>
      </c>
      <c r="D41" s="260">
        <v>52346.745593276435</v>
      </c>
      <c r="E41" s="263">
        <v>27315.643500265367</v>
      </c>
      <c r="F41" s="280">
        <v>43894.793826362577</v>
      </c>
    </row>
    <row r="42" spans="1:6" x14ac:dyDescent="0.2">
      <c r="A42" s="276" t="s">
        <v>198</v>
      </c>
      <c r="B42" s="260">
        <v>96360.82680438456</v>
      </c>
      <c r="C42" s="260">
        <v>242257.08144202849</v>
      </c>
      <c r="D42" s="260">
        <v>429627.98645384551</v>
      </c>
      <c r="E42" s="263">
        <v>220671.04246531715</v>
      </c>
      <c r="F42" s="280">
        <v>290824.91755889484</v>
      </c>
    </row>
    <row r="43" spans="1:6" x14ac:dyDescent="0.2">
      <c r="A43" s="278" t="s">
        <v>114</v>
      </c>
      <c r="B43" s="260">
        <v>53956.287584105914</v>
      </c>
      <c r="C43" s="260">
        <v>35712.303528716526</v>
      </c>
      <c r="D43" s="260">
        <v>126862.06177500918</v>
      </c>
      <c r="E43" s="263">
        <v>20694.021949005364</v>
      </c>
      <c r="F43" s="280">
        <v>57805.321415032537</v>
      </c>
    </row>
    <row r="44" spans="1:6" ht="24" x14ac:dyDescent="0.2">
      <c r="A44" s="281" t="s">
        <v>218</v>
      </c>
      <c r="B44" s="264">
        <v>31352.282150710344</v>
      </c>
      <c r="C44" s="264">
        <v>24307.771128635235</v>
      </c>
      <c r="D44" s="264">
        <v>93889.585868030583</v>
      </c>
      <c r="E44" s="263">
        <v>18594.029305400243</v>
      </c>
      <c r="F44" s="282">
        <v>36173.254724996499</v>
      </c>
    </row>
    <row r="45" spans="1:6" ht="13.5" thickBot="1" x14ac:dyDescent="0.25">
      <c r="A45" s="283" t="s">
        <v>200</v>
      </c>
      <c r="B45" s="284">
        <v>0.42066523717569027</v>
      </c>
      <c r="C45" s="284">
        <v>0.48851738822518853</v>
      </c>
      <c r="D45" s="284">
        <v>0.5968667845990524</v>
      </c>
      <c r="E45" s="285">
        <v>0.72177031802351399</v>
      </c>
      <c r="F45" s="286">
        <v>0.42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A5" sqref="A5:G45"/>
    </sheetView>
  </sheetViews>
  <sheetFormatPr baseColWidth="10" defaultRowHeight="12.75" x14ac:dyDescent="0.2"/>
  <cols>
    <col min="1" max="1" width="40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125</v>
      </c>
    </row>
    <row r="6" spans="1:7" x14ac:dyDescent="0.2">
      <c r="A6" s="42" t="s">
        <v>123</v>
      </c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117</v>
      </c>
      <c r="F7" s="10" t="s">
        <v>53</v>
      </c>
      <c r="G7" s="10" t="s">
        <v>52</v>
      </c>
    </row>
    <row r="8" spans="1:7" x14ac:dyDescent="0.2">
      <c r="A8" s="9"/>
      <c r="B8" s="10"/>
      <c r="C8" s="10"/>
      <c r="D8" s="10"/>
      <c r="E8" s="10"/>
      <c r="F8" s="10"/>
      <c r="G8" s="11"/>
    </row>
    <row r="9" spans="1:7" x14ac:dyDescent="0.2">
      <c r="A9" s="9"/>
      <c r="B9" s="12"/>
      <c r="C9" s="12"/>
      <c r="D9" s="12"/>
      <c r="E9" s="12"/>
      <c r="F9" s="12"/>
      <c r="G9" s="13"/>
    </row>
    <row r="10" spans="1:7" x14ac:dyDescent="0.2">
      <c r="A10" s="14" t="s">
        <v>3</v>
      </c>
      <c r="B10" s="15">
        <v>2862</v>
      </c>
      <c r="C10" s="15">
        <v>17024</v>
      </c>
      <c r="D10" s="15">
        <v>5447</v>
      </c>
      <c r="E10" s="15">
        <v>3745</v>
      </c>
      <c r="F10" s="15">
        <v>3313</v>
      </c>
      <c r="G10" s="15">
        <v>39897</v>
      </c>
    </row>
    <row r="11" spans="1:7" x14ac:dyDescent="0.2">
      <c r="A11" s="17" t="s">
        <v>4</v>
      </c>
      <c r="B11" s="9"/>
      <c r="C11" s="9"/>
      <c r="D11" s="9"/>
      <c r="E11" s="9"/>
      <c r="F11" s="9"/>
      <c r="G11" s="9"/>
    </row>
    <row r="12" spans="1:7" x14ac:dyDescent="0.2">
      <c r="A12" s="14" t="s">
        <v>5</v>
      </c>
      <c r="B12" s="15">
        <v>25.68</v>
      </c>
      <c r="C12" s="15">
        <v>37.72</v>
      </c>
      <c r="D12" s="15">
        <v>25.34</v>
      </c>
      <c r="E12" s="15">
        <v>42.7</v>
      </c>
      <c r="F12" s="15">
        <v>41.1</v>
      </c>
      <c r="G12" s="16">
        <v>36.5</v>
      </c>
    </row>
    <row r="13" spans="1:7" x14ac:dyDescent="0.2">
      <c r="A13" s="14" t="s">
        <v>6</v>
      </c>
      <c r="B13" s="15">
        <v>20.399999999999999</v>
      </c>
      <c r="C13" s="15">
        <v>25.33</v>
      </c>
      <c r="D13" s="15">
        <v>15.2</v>
      </c>
      <c r="E13" s="15">
        <v>28.23</v>
      </c>
      <c r="F13" s="15">
        <v>30.39</v>
      </c>
      <c r="G13" s="16">
        <v>24.25</v>
      </c>
    </row>
    <row r="14" spans="1:7" x14ac:dyDescent="0.2">
      <c r="A14" s="14" t="s">
        <v>7</v>
      </c>
      <c r="B14" s="161">
        <v>0.3</v>
      </c>
      <c r="C14" s="20">
        <v>31.2</v>
      </c>
      <c r="D14" s="19">
        <v>1.8</v>
      </c>
      <c r="E14" s="20">
        <v>22.8</v>
      </c>
      <c r="F14" s="20">
        <v>18.3</v>
      </c>
      <c r="G14" s="20">
        <v>19.7</v>
      </c>
    </row>
    <row r="15" spans="1:7" x14ac:dyDescent="0.2">
      <c r="A15" s="14" t="s">
        <v>8</v>
      </c>
      <c r="B15" s="161" t="s">
        <v>118</v>
      </c>
      <c r="C15" s="19">
        <v>0.2</v>
      </c>
      <c r="D15" s="20">
        <v>86.1</v>
      </c>
      <c r="E15" s="20">
        <v>61.1</v>
      </c>
      <c r="F15" s="162" t="s">
        <v>118</v>
      </c>
      <c r="G15" s="20">
        <v>20.399999999999999</v>
      </c>
    </row>
    <row r="16" spans="1:7" x14ac:dyDescent="0.2">
      <c r="A16" s="14" t="s">
        <v>9</v>
      </c>
      <c r="B16" s="161" t="s">
        <v>118</v>
      </c>
      <c r="C16" s="20">
        <v>1.7</v>
      </c>
      <c r="D16" s="20">
        <v>562.6</v>
      </c>
      <c r="E16" s="20">
        <v>347.5</v>
      </c>
      <c r="F16" s="20">
        <v>1.5</v>
      </c>
      <c r="G16" s="20">
        <v>126.6</v>
      </c>
    </row>
    <row r="17" spans="1:7" x14ac:dyDescent="0.2">
      <c r="A17" s="14" t="s">
        <v>11</v>
      </c>
      <c r="B17" s="22">
        <v>1.88</v>
      </c>
      <c r="C17" s="22">
        <v>1.45</v>
      </c>
      <c r="D17" s="22">
        <v>1.69</v>
      </c>
      <c r="E17" s="22">
        <v>1.56</v>
      </c>
      <c r="F17" s="22">
        <v>1.86</v>
      </c>
      <c r="G17" s="23">
        <v>1.63</v>
      </c>
    </row>
    <row r="18" spans="1:7" x14ac:dyDescent="0.2">
      <c r="A18" s="17" t="s">
        <v>119</v>
      </c>
      <c r="B18" s="9"/>
      <c r="C18" s="9"/>
      <c r="D18" s="9"/>
      <c r="E18" s="9"/>
      <c r="F18" s="9"/>
      <c r="G18" s="9"/>
    </row>
    <row r="19" spans="1:7" x14ac:dyDescent="0.2">
      <c r="A19" s="14" t="s">
        <v>12</v>
      </c>
      <c r="B19" s="24">
        <v>166.9</v>
      </c>
      <c r="C19" s="24">
        <v>241.3</v>
      </c>
      <c r="D19" s="24">
        <v>50.1</v>
      </c>
      <c r="E19" s="24">
        <v>204.1</v>
      </c>
      <c r="F19" s="24">
        <v>199.1</v>
      </c>
      <c r="G19" s="25">
        <v>204.5</v>
      </c>
    </row>
    <row r="20" spans="1:7" x14ac:dyDescent="0.2">
      <c r="A20" s="14" t="s">
        <v>121</v>
      </c>
      <c r="B20" s="24">
        <v>74.900000000000006</v>
      </c>
      <c r="C20" s="24">
        <v>52.5</v>
      </c>
      <c r="D20" s="163" t="s">
        <v>126</v>
      </c>
      <c r="E20" s="24">
        <v>17</v>
      </c>
      <c r="F20" s="24">
        <v>67.099999999999994</v>
      </c>
      <c r="G20" s="25">
        <v>48.7</v>
      </c>
    </row>
    <row r="21" spans="1:7" x14ac:dyDescent="0.2">
      <c r="A21" s="14" t="s">
        <v>14</v>
      </c>
      <c r="B21" s="24">
        <v>576.4</v>
      </c>
      <c r="C21" s="24">
        <v>737.6</v>
      </c>
      <c r="D21" s="24">
        <v>1535.5</v>
      </c>
      <c r="E21" s="24">
        <v>664.4</v>
      </c>
      <c r="F21" s="24">
        <v>1414.3</v>
      </c>
      <c r="G21" s="25">
        <v>970.1</v>
      </c>
    </row>
    <row r="22" spans="1:7" x14ac:dyDescent="0.2">
      <c r="A22" s="14" t="s">
        <v>15</v>
      </c>
      <c r="B22" s="24">
        <v>351.8</v>
      </c>
      <c r="C22" s="24">
        <v>501</v>
      </c>
      <c r="D22" s="24">
        <v>1307</v>
      </c>
      <c r="E22" s="24">
        <v>449</v>
      </c>
      <c r="F22" s="24">
        <v>1162.9000000000001</v>
      </c>
      <c r="G22" s="25">
        <v>728.8</v>
      </c>
    </row>
    <row r="23" spans="1:7" x14ac:dyDescent="0.2">
      <c r="A23" s="14" t="s">
        <v>16</v>
      </c>
      <c r="B23" s="24">
        <v>303.5</v>
      </c>
      <c r="C23" s="24">
        <v>329</v>
      </c>
      <c r="D23" s="24">
        <v>557.70000000000005</v>
      </c>
      <c r="E23" s="24">
        <v>291.10000000000002</v>
      </c>
      <c r="F23" s="24">
        <v>587.4</v>
      </c>
      <c r="G23" s="25">
        <v>403.2</v>
      </c>
    </row>
    <row r="24" spans="1:7" x14ac:dyDescent="0.2">
      <c r="A24" s="14" t="s">
        <v>17</v>
      </c>
      <c r="B24" s="24">
        <v>93.2</v>
      </c>
      <c r="C24" s="24">
        <v>251.1</v>
      </c>
      <c r="D24" s="24">
        <v>444.7</v>
      </c>
      <c r="E24" s="24">
        <v>209.5</v>
      </c>
      <c r="F24" s="24">
        <v>469.2</v>
      </c>
      <c r="G24" s="25">
        <v>292.2</v>
      </c>
    </row>
    <row r="25" spans="1:7" x14ac:dyDescent="0.2">
      <c r="A25" s="14" t="s">
        <v>18</v>
      </c>
      <c r="B25" s="24">
        <v>397.2</v>
      </c>
      <c r="C25" s="24">
        <v>725.7</v>
      </c>
      <c r="D25" s="24">
        <v>648.70000000000005</v>
      </c>
      <c r="E25" s="24">
        <v>604.79999999999995</v>
      </c>
      <c r="F25" s="24">
        <v>873</v>
      </c>
      <c r="G25" s="25">
        <v>711.6</v>
      </c>
    </row>
    <row r="26" spans="1:7" x14ac:dyDescent="0.2">
      <c r="A26" s="14" t="s">
        <v>19</v>
      </c>
      <c r="B26" s="24">
        <v>488.2</v>
      </c>
      <c r="C26" s="24">
        <v>345.6</v>
      </c>
      <c r="D26" s="24">
        <v>1452.7</v>
      </c>
      <c r="E26" s="24">
        <v>358.4</v>
      </c>
      <c r="F26" s="24">
        <v>1136.5999999999999</v>
      </c>
      <c r="G26" s="25">
        <v>667.9</v>
      </c>
    </row>
    <row r="27" spans="1:7" x14ac:dyDescent="0.2">
      <c r="A27" s="17" t="s">
        <v>120</v>
      </c>
      <c r="B27" s="26"/>
      <c r="C27" s="26"/>
      <c r="D27" s="26"/>
      <c r="E27" s="26"/>
      <c r="F27" s="26"/>
      <c r="G27" s="26"/>
    </row>
    <row r="28" spans="1:7" x14ac:dyDescent="0.2">
      <c r="A28" s="14" t="s">
        <v>20</v>
      </c>
      <c r="B28" s="24">
        <v>496.8</v>
      </c>
      <c r="C28" s="24">
        <v>514.6</v>
      </c>
      <c r="D28" s="24">
        <v>1596.4</v>
      </c>
      <c r="E28" s="24">
        <v>478.9</v>
      </c>
      <c r="F28" s="24">
        <v>1232.4000000000001</v>
      </c>
      <c r="G28" s="25">
        <v>772.1</v>
      </c>
    </row>
    <row r="29" spans="1:7" x14ac:dyDescent="0.2">
      <c r="A29" s="14" t="s">
        <v>23</v>
      </c>
      <c r="B29" s="161" t="s">
        <v>118</v>
      </c>
      <c r="C29" s="161" t="s">
        <v>118</v>
      </c>
      <c r="D29" s="161" t="s">
        <v>118</v>
      </c>
      <c r="E29" s="161">
        <v>0.1</v>
      </c>
      <c r="F29" s="161" t="s">
        <v>118</v>
      </c>
      <c r="G29" s="161" t="s">
        <v>118</v>
      </c>
    </row>
    <row r="30" spans="1:7" x14ac:dyDescent="0.2">
      <c r="A30" s="14" t="s">
        <v>24</v>
      </c>
      <c r="B30" s="24">
        <v>146.1</v>
      </c>
      <c r="C30" s="24">
        <v>140.9</v>
      </c>
      <c r="D30" s="24">
        <v>1032.5999999999999</v>
      </c>
      <c r="E30" s="24">
        <v>133.9</v>
      </c>
      <c r="F30" s="24">
        <v>712.4</v>
      </c>
      <c r="G30" s="25">
        <v>350.8</v>
      </c>
    </row>
    <row r="31" spans="1:7" x14ac:dyDescent="0.2">
      <c r="A31" s="14" t="s">
        <v>29</v>
      </c>
      <c r="B31" s="24">
        <v>20.3</v>
      </c>
      <c r="C31" s="24">
        <v>20.3</v>
      </c>
      <c r="D31" s="24">
        <v>17.2</v>
      </c>
      <c r="E31" s="24">
        <v>28.7</v>
      </c>
      <c r="F31" s="24">
        <v>25.4</v>
      </c>
      <c r="G31" s="25">
        <v>21.2</v>
      </c>
    </row>
    <row r="32" spans="1:7" x14ac:dyDescent="0.2">
      <c r="A32" s="14" t="s">
        <v>25</v>
      </c>
      <c r="B32" s="24">
        <v>104.2</v>
      </c>
      <c r="C32" s="24">
        <v>131.30000000000001</v>
      </c>
      <c r="D32" s="24">
        <v>267</v>
      </c>
      <c r="E32" s="24">
        <v>117</v>
      </c>
      <c r="F32" s="24">
        <v>209.6</v>
      </c>
      <c r="G32" s="25">
        <v>158.6</v>
      </c>
    </row>
    <row r="33" spans="1:7" x14ac:dyDescent="0.2">
      <c r="A33" s="92" t="s">
        <v>122</v>
      </c>
      <c r="B33" s="27">
        <v>246.4</v>
      </c>
      <c r="C33" s="27">
        <v>242.4</v>
      </c>
      <c r="D33" s="27">
        <v>296.8</v>
      </c>
      <c r="E33" s="161" t="s">
        <v>118</v>
      </c>
      <c r="F33" s="27">
        <v>310.39999999999998</v>
      </c>
      <c r="G33" s="28">
        <v>262.8</v>
      </c>
    </row>
    <row r="34" spans="1:7" x14ac:dyDescent="0.2">
      <c r="A34" s="14" t="s">
        <v>27</v>
      </c>
      <c r="B34" s="24">
        <v>0.3</v>
      </c>
      <c r="C34" s="161" t="s">
        <v>118</v>
      </c>
      <c r="D34" s="161" t="s">
        <v>118</v>
      </c>
      <c r="E34" s="161" t="s">
        <v>118</v>
      </c>
      <c r="F34" s="161" t="s">
        <v>118</v>
      </c>
      <c r="G34" s="161" t="s">
        <v>118</v>
      </c>
    </row>
    <row r="35" spans="1:7" x14ac:dyDescent="0.2">
      <c r="A35" s="14" t="s">
        <v>28</v>
      </c>
      <c r="B35" s="24">
        <v>26.9</v>
      </c>
      <c r="C35" s="24">
        <v>22.2</v>
      </c>
      <c r="D35" s="24">
        <v>34.1</v>
      </c>
      <c r="E35" s="24">
        <v>37</v>
      </c>
      <c r="F35" s="24">
        <v>43.7</v>
      </c>
      <c r="G35" s="25">
        <v>32.6</v>
      </c>
    </row>
    <row r="36" spans="1:7" x14ac:dyDescent="0.2">
      <c r="B36" s="24"/>
      <c r="C36" s="24"/>
      <c r="D36" s="24"/>
      <c r="E36" s="24"/>
      <c r="F36" s="24"/>
      <c r="G36" s="25"/>
    </row>
    <row r="37" spans="1:7" x14ac:dyDescent="0.2">
      <c r="A37" s="14" t="s">
        <v>30</v>
      </c>
      <c r="B37" s="24">
        <v>6.4</v>
      </c>
      <c r="C37" s="24">
        <v>8.6999999999999993</v>
      </c>
      <c r="D37" s="24">
        <v>11.4</v>
      </c>
      <c r="E37" s="24">
        <v>9.6</v>
      </c>
      <c r="F37" s="24">
        <v>13.7</v>
      </c>
      <c r="G37" s="25">
        <v>9.5</v>
      </c>
    </row>
    <row r="38" spans="1:7" x14ac:dyDescent="0.2">
      <c r="A38" s="14" t="s">
        <v>31</v>
      </c>
      <c r="B38" s="24">
        <v>22.1</v>
      </c>
      <c r="C38" s="24">
        <v>1.5</v>
      </c>
      <c r="D38" s="24">
        <v>27.6</v>
      </c>
      <c r="E38" s="24">
        <v>3.2</v>
      </c>
      <c r="F38" s="24">
        <v>9.9</v>
      </c>
      <c r="G38" s="25">
        <v>13.8</v>
      </c>
    </row>
    <row r="39" spans="1:7" x14ac:dyDescent="0.2">
      <c r="A39" s="17" t="s">
        <v>32</v>
      </c>
      <c r="B39" s="27">
        <v>224.8</v>
      </c>
      <c r="C39" s="27">
        <v>234.2</v>
      </c>
      <c r="D39" s="27">
        <v>274.7</v>
      </c>
      <c r="E39" s="27">
        <v>223.7</v>
      </c>
      <c r="F39" s="27">
        <v>305.2</v>
      </c>
      <c r="G39" s="28">
        <v>250.9</v>
      </c>
    </row>
    <row r="40" spans="1:7" x14ac:dyDescent="0.2">
      <c r="A40" s="14" t="s">
        <v>33</v>
      </c>
      <c r="B40" s="24">
        <v>1.6</v>
      </c>
      <c r="C40" s="24">
        <v>1.7</v>
      </c>
      <c r="D40" s="24">
        <v>3.3</v>
      </c>
      <c r="E40" s="24">
        <v>1.6</v>
      </c>
      <c r="F40" s="24">
        <v>2.9</v>
      </c>
      <c r="G40" s="25">
        <v>2.8</v>
      </c>
    </row>
    <row r="41" spans="1:7" x14ac:dyDescent="0.2">
      <c r="A41" s="14" t="s">
        <v>34</v>
      </c>
      <c r="B41" s="24">
        <v>78.900000000000006</v>
      </c>
      <c r="C41" s="24">
        <v>60.7</v>
      </c>
      <c r="D41" s="24">
        <v>167</v>
      </c>
      <c r="E41" s="24">
        <v>60.2</v>
      </c>
      <c r="F41" s="24">
        <v>143.9</v>
      </c>
      <c r="G41" s="24">
        <v>94.8</v>
      </c>
    </row>
    <row r="42" spans="1:7" x14ac:dyDescent="0.2">
      <c r="A42" s="17" t="s">
        <v>35</v>
      </c>
      <c r="B42" s="27">
        <v>147.5</v>
      </c>
      <c r="C42" s="27">
        <v>175.3</v>
      </c>
      <c r="D42" s="27">
        <v>111</v>
      </c>
      <c r="E42" s="27">
        <v>165</v>
      </c>
      <c r="F42" s="27">
        <v>164.3</v>
      </c>
      <c r="G42" s="28">
        <v>158.69999999999999</v>
      </c>
    </row>
    <row r="43" spans="1:7" x14ac:dyDescent="0.2">
      <c r="A43" s="14" t="s">
        <v>36</v>
      </c>
      <c r="B43" s="24">
        <v>3.4</v>
      </c>
      <c r="C43" s="24">
        <v>0.7</v>
      </c>
      <c r="D43" s="24">
        <v>1.2</v>
      </c>
      <c r="E43" s="24">
        <v>0.7</v>
      </c>
      <c r="F43" s="24">
        <v>1</v>
      </c>
      <c r="G43" s="25">
        <v>1</v>
      </c>
    </row>
    <row r="44" spans="1:7" x14ac:dyDescent="0.2">
      <c r="A44" s="14" t="s">
        <v>37</v>
      </c>
      <c r="B44" s="24">
        <v>28.9</v>
      </c>
      <c r="C44" s="24">
        <v>24</v>
      </c>
      <c r="D44" s="24">
        <v>121.1</v>
      </c>
      <c r="E44" s="24">
        <v>23.5</v>
      </c>
      <c r="F44" s="24">
        <v>86.6</v>
      </c>
      <c r="G44" s="25">
        <v>49.4</v>
      </c>
    </row>
    <row r="45" spans="1:7" x14ac:dyDescent="0.2">
      <c r="A45" s="17" t="s">
        <v>38</v>
      </c>
      <c r="B45" s="27">
        <v>122.1</v>
      </c>
      <c r="C45" s="27">
        <v>151.9</v>
      </c>
      <c r="D45" s="27">
        <v>-8.9</v>
      </c>
      <c r="E45" s="27">
        <v>142.30000000000001</v>
      </c>
      <c r="F45" s="27">
        <v>78.7</v>
      </c>
      <c r="G45" s="28">
        <v>110.3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G2" sqref="G2"/>
    </sheetView>
  </sheetViews>
  <sheetFormatPr baseColWidth="10" defaultRowHeight="12.75" x14ac:dyDescent="0.2"/>
  <cols>
    <col min="1" max="1" width="59.28515625" customWidth="1"/>
  </cols>
  <sheetData>
    <row r="1" spans="1:7" ht="60.75" thickBot="1" x14ac:dyDescent="0.25">
      <c r="A1" s="365" t="s">
        <v>219</v>
      </c>
      <c r="B1" s="366" t="s">
        <v>138</v>
      </c>
      <c r="C1" s="366" t="s">
        <v>139</v>
      </c>
      <c r="D1" s="366" t="s">
        <v>140</v>
      </c>
      <c r="E1" s="366" t="s">
        <v>141</v>
      </c>
      <c r="F1" s="366" t="s">
        <v>142</v>
      </c>
      <c r="G1" s="367" t="s">
        <v>251</v>
      </c>
    </row>
    <row r="2" spans="1:7" ht="13.5" thickTop="1" x14ac:dyDescent="0.2">
      <c r="A2" s="305" t="s">
        <v>3</v>
      </c>
      <c r="B2" s="232">
        <v>1561.9961378153316</v>
      </c>
      <c r="C2" s="232">
        <v>8562.2423760714883</v>
      </c>
      <c r="D2" s="232">
        <v>3310.9312870325175</v>
      </c>
      <c r="E2" s="257">
        <v>2004.3194849899639</v>
      </c>
      <c r="F2" s="232">
        <v>2002.7822543990133</v>
      </c>
      <c r="G2" s="234">
        <v>24272.839044682729</v>
      </c>
    </row>
    <row r="3" spans="1:7" x14ac:dyDescent="0.2">
      <c r="A3" s="306" t="s">
        <v>201</v>
      </c>
      <c r="B3" s="235"/>
      <c r="C3" s="235"/>
      <c r="D3" s="235"/>
      <c r="E3" s="235"/>
      <c r="F3" s="235"/>
      <c r="G3" s="236"/>
    </row>
    <row r="4" spans="1:7" x14ac:dyDescent="0.2">
      <c r="A4" s="307" t="s">
        <v>216</v>
      </c>
      <c r="B4" s="237">
        <v>43.045991224051079</v>
      </c>
      <c r="C4" s="237">
        <v>87.096974866434579</v>
      </c>
      <c r="D4" s="237">
        <v>59.964068967290224</v>
      </c>
      <c r="E4" s="293">
        <v>27.863035715608333</v>
      </c>
      <c r="F4" s="237">
        <v>94.662572048080449</v>
      </c>
      <c r="G4" s="239">
        <v>68.622894466756676</v>
      </c>
    </row>
    <row r="5" spans="1:7" x14ac:dyDescent="0.2">
      <c r="A5" s="307" t="s">
        <v>202</v>
      </c>
      <c r="B5" s="237">
        <v>38.247627333376983</v>
      </c>
      <c r="C5" s="237">
        <v>78.373037839966827</v>
      </c>
      <c r="D5" s="237">
        <v>51.455432386229703</v>
      </c>
      <c r="E5" s="293">
        <v>23.048431522123945</v>
      </c>
      <c r="F5" s="237">
        <v>83.418095077531547</v>
      </c>
      <c r="G5" s="239">
        <v>59.580713463478787</v>
      </c>
    </row>
    <row r="6" spans="1:7" x14ac:dyDescent="0.2">
      <c r="A6" s="307" t="s">
        <v>146</v>
      </c>
      <c r="B6" s="232">
        <v>0</v>
      </c>
      <c r="C6" s="232">
        <v>71.700229391575178</v>
      </c>
      <c r="D6" s="232">
        <v>4.3990950181861654</v>
      </c>
      <c r="E6" s="257">
        <v>1.8792843289884034</v>
      </c>
      <c r="F6" s="232">
        <v>43.560376652340153</v>
      </c>
      <c r="G6" s="234">
        <v>33.80895908490416</v>
      </c>
    </row>
    <row r="7" spans="1:7" x14ac:dyDescent="0.2">
      <c r="A7" s="307" t="s">
        <v>147</v>
      </c>
      <c r="B7" s="232">
        <v>0</v>
      </c>
      <c r="C7" s="232">
        <v>7.2495068479335254</v>
      </c>
      <c r="D7" s="232">
        <v>2232.9202307002251</v>
      </c>
      <c r="E7" s="257">
        <v>0</v>
      </c>
      <c r="F7" s="232">
        <v>238.51289992061822</v>
      </c>
      <c r="G7" s="234">
        <v>369.22315244701986</v>
      </c>
    </row>
    <row r="8" spans="1:7" x14ac:dyDescent="0.2">
      <c r="A8" s="307" t="s">
        <v>203</v>
      </c>
      <c r="B8" s="294">
        <v>0</v>
      </c>
      <c r="C8" s="232">
        <v>0</v>
      </c>
      <c r="D8" s="232">
        <v>166.03996065150889</v>
      </c>
      <c r="E8" s="257">
        <v>0</v>
      </c>
      <c r="F8" s="232">
        <v>3.7179541229562383</v>
      </c>
      <c r="G8" s="234">
        <v>25.379138457487734</v>
      </c>
    </row>
    <row r="9" spans="1:7" x14ac:dyDescent="0.2">
      <c r="A9" s="307" t="s">
        <v>148</v>
      </c>
      <c r="B9" s="232">
        <v>0</v>
      </c>
      <c r="C9" s="232">
        <v>121.08836829544921</v>
      </c>
      <c r="D9" s="232">
        <v>0</v>
      </c>
      <c r="E9" s="257">
        <v>48150.066079204837</v>
      </c>
      <c r="F9" s="232">
        <v>2702.5782614807381</v>
      </c>
      <c r="G9" s="234">
        <v>5393.8238082790222</v>
      </c>
    </row>
    <row r="10" spans="1:7" x14ac:dyDescent="0.2">
      <c r="A10" s="307" t="s">
        <v>149</v>
      </c>
      <c r="B10" s="237">
        <v>3.8030059458963734</v>
      </c>
      <c r="C10" s="237">
        <v>1.8610530880980842</v>
      </c>
      <c r="D10" s="237">
        <v>2.188787254055288</v>
      </c>
      <c r="E10" s="293">
        <v>1.3061390049463406</v>
      </c>
      <c r="F10" s="237">
        <v>2.0976073671973325</v>
      </c>
      <c r="G10" s="239">
        <v>2.2335816283926992</v>
      </c>
    </row>
    <row r="11" spans="1:7" x14ac:dyDescent="0.2">
      <c r="A11" s="307" t="s">
        <v>180</v>
      </c>
      <c r="B11" s="237">
        <v>1.6607349811128143</v>
      </c>
      <c r="C11" s="237">
        <v>1.5887593490215208</v>
      </c>
      <c r="D11" s="237">
        <v>1.3879564556615709</v>
      </c>
      <c r="E11" s="293">
        <v>1.171717165091871</v>
      </c>
      <c r="F11" s="237">
        <v>1.6685534609193386</v>
      </c>
      <c r="G11" s="239">
        <v>1.489391929257124</v>
      </c>
    </row>
    <row r="12" spans="1:7" x14ac:dyDescent="0.2">
      <c r="A12" s="306" t="s">
        <v>151</v>
      </c>
      <c r="B12" s="242"/>
      <c r="C12" s="242"/>
      <c r="D12" s="242"/>
      <c r="E12" s="242"/>
      <c r="F12" s="242"/>
      <c r="G12" s="243"/>
    </row>
    <row r="13" spans="1:7" x14ac:dyDescent="0.2">
      <c r="A13" s="307" t="s">
        <v>12</v>
      </c>
      <c r="B13" s="232">
        <v>106211.37074189245</v>
      </c>
      <c r="C13" s="232">
        <v>80978.543208356379</v>
      </c>
      <c r="D13" s="232">
        <v>126635.80814756182</v>
      </c>
      <c r="E13" s="257">
        <v>40284.210027273446</v>
      </c>
      <c r="F13" s="232">
        <v>89291.793189652075</v>
      </c>
      <c r="G13" s="234">
        <v>93582.599924616996</v>
      </c>
    </row>
    <row r="14" spans="1:7" x14ac:dyDescent="0.2">
      <c r="A14" s="307" t="s">
        <v>13</v>
      </c>
      <c r="B14" s="232">
        <v>61667.435599783144</v>
      </c>
      <c r="C14" s="232">
        <v>33629.433536378274</v>
      </c>
      <c r="D14" s="232">
        <v>38050.852840687898</v>
      </c>
      <c r="E14" s="257">
        <v>29161.127523920877</v>
      </c>
      <c r="F14" s="232">
        <v>41637.991352408841</v>
      </c>
      <c r="G14" s="234">
        <v>37817.643425581839</v>
      </c>
    </row>
    <row r="15" spans="1:7" x14ac:dyDescent="0.2">
      <c r="A15" s="307" t="s">
        <v>93</v>
      </c>
      <c r="B15" s="232">
        <v>167868.08309047463</v>
      </c>
      <c r="C15" s="232">
        <v>325136.27535442566</v>
      </c>
      <c r="D15" s="232">
        <v>405432.05688715534</v>
      </c>
      <c r="E15" s="257">
        <v>198807.63437301436</v>
      </c>
      <c r="F15" s="232">
        <v>324454.87923572783</v>
      </c>
      <c r="G15" s="234">
        <v>299778.81889511825</v>
      </c>
    </row>
    <row r="16" spans="1:7" x14ac:dyDescent="0.2">
      <c r="A16" s="307" t="s">
        <v>153</v>
      </c>
      <c r="B16" s="232">
        <v>141768.01205117654</v>
      </c>
      <c r="C16" s="232">
        <v>286991.81499931251</v>
      </c>
      <c r="D16" s="232">
        <v>351713.06985077832</v>
      </c>
      <c r="E16" s="257">
        <v>173582.67498867726</v>
      </c>
      <c r="F16" s="232">
        <v>282923.41435531486</v>
      </c>
      <c r="G16" s="234">
        <v>258885.09660706777</v>
      </c>
    </row>
    <row r="17" spans="1:7" x14ac:dyDescent="0.2">
      <c r="A17" s="307" t="s">
        <v>95</v>
      </c>
      <c r="B17" s="232">
        <v>154148.88357497021</v>
      </c>
      <c r="C17" s="232">
        <v>159349.95141237206</v>
      </c>
      <c r="D17" s="232">
        <v>283003.99966801761</v>
      </c>
      <c r="E17" s="257">
        <v>97747.71649480483</v>
      </c>
      <c r="F17" s="232">
        <v>189724.74462202544</v>
      </c>
      <c r="G17" s="234">
        <v>177246.47308359249</v>
      </c>
    </row>
    <row r="18" spans="1:7" x14ac:dyDescent="0.2">
      <c r="A18" s="307" t="s">
        <v>155</v>
      </c>
      <c r="B18" s="232">
        <v>24095.951178116051</v>
      </c>
      <c r="C18" s="232">
        <v>92920.151128269004</v>
      </c>
      <c r="D18" s="232">
        <v>203142.74964885027</v>
      </c>
      <c r="E18" s="257">
        <v>18704.089491058068</v>
      </c>
      <c r="F18" s="232">
        <v>113526.7644464777</v>
      </c>
      <c r="G18" s="234">
        <v>95489.85271415324</v>
      </c>
    </row>
    <row r="19" spans="1:7" x14ac:dyDescent="0.2">
      <c r="A19" s="307" t="s">
        <v>205</v>
      </c>
      <c r="B19" s="232">
        <v>180092.30553642733</v>
      </c>
      <c r="C19" s="232">
        <v>218302.31480604081</v>
      </c>
      <c r="D19" s="232">
        <v>231703.16043998348</v>
      </c>
      <c r="E19" s="257">
        <v>91591.64725998808</v>
      </c>
      <c r="F19" s="232">
        <v>202163.15081743436</v>
      </c>
      <c r="G19" s="234">
        <v>203685.92056384851</v>
      </c>
    </row>
    <row r="20" spans="1:7" x14ac:dyDescent="0.2">
      <c r="A20" s="307" t="s">
        <v>217</v>
      </c>
      <c r="B20" s="232">
        <v>142899.30670585096</v>
      </c>
      <c r="C20" s="232">
        <v>270379.99673368066</v>
      </c>
      <c r="D20" s="232">
        <v>460945.97963594692</v>
      </c>
      <c r="E20" s="257">
        <v>207751.01395042535</v>
      </c>
      <c r="F20" s="232">
        <v>317303.13000382687</v>
      </c>
      <c r="G20" s="234">
        <v>277016.00670097204</v>
      </c>
    </row>
    <row r="21" spans="1:7" x14ac:dyDescent="0.2">
      <c r="A21" s="306" t="s">
        <v>207</v>
      </c>
      <c r="B21" s="235"/>
      <c r="C21" s="235"/>
      <c r="D21" s="235"/>
      <c r="E21" s="235"/>
      <c r="F21" s="235"/>
      <c r="G21" s="236"/>
    </row>
    <row r="22" spans="1:7" x14ac:dyDescent="0.2">
      <c r="A22" s="308" t="s">
        <v>159</v>
      </c>
      <c r="B22" s="302">
        <v>297091.51351786917</v>
      </c>
      <c r="C22" s="232">
        <v>241095.14163374974</v>
      </c>
      <c r="D22" s="232">
        <v>632691.71237808303</v>
      </c>
      <c r="E22" s="257">
        <v>219757.40674618227</v>
      </c>
      <c r="F22" s="232">
        <v>312068.01060378127</v>
      </c>
      <c r="G22" s="234">
        <v>313949.93135402258</v>
      </c>
    </row>
    <row r="23" spans="1:7" x14ac:dyDescent="0.2">
      <c r="A23" s="308" t="s">
        <v>181</v>
      </c>
      <c r="B23" s="302">
        <v>151.95687450658826</v>
      </c>
      <c r="C23" s="232">
        <v>161.78327029138217</v>
      </c>
      <c r="D23" s="232">
        <v>636.13807119723799</v>
      </c>
      <c r="E23" s="257">
        <v>180.22672587691414</v>
      </c>
      <c r="F23" s="232">
        <v>180.98309930075075</v>
      </c>
      <c r="G23" s="234">
        <v>242.9064017868676</v>
      </c>
    </row>
    <row r="24" spans="1:7" x14ac:dyDescent="0.2">
      <c r="A24" s="308" t="s">
        <v>182</v>
      </c>
      <c r="B24" s="302">
        <v>58287.627431323373</v>
      </c>
      <c r="C24" s="232">
        <v>82377.956134245062</v>
      </c>
      <c r="D24" s="232">
        <v>385822.26391036046</v>
      </c>
      <c r="E24" s="257">
        <v>82664.121239622473</v>
      </c>
      <c r="F24" s="232">
        <v>116719.86277280755</v>
      </c>
      <c r="G24" s="234">
        <v>133826.72350457139</v>
      </c>
    </row>
    <row r="25" spans="1:7" x14ac:dyDescent="0.2">
      <c r="A25" s="308" t="s">
        <v>208</v>
      </c>
      <c r="B25" s="302">
        <v>220733.55129809384</v>
      </c>
      <c r="C25" s="232">
        <v>227794.47554398965</v>
      </c>
      <c r="D25" s="232">
        <v>598412.82494598022</v>
      </c>
      <c r="E25" s="257">
        <v>196709.33535219566</v>
      </c>
      <c r="F25" s="232">
        <v>288213.35910173715</v>
      </c>
      <c r="G25" s="234">
        <v>289314.26102850528</v>
      </c>
    </row>
    <row r="26" spans="1:7" x14ac:dyDescent="0.2">
      <c r="A26" s="308" t="s">
        <v>183</v>
      </c>
      <c r="B26" s="302">
        <v>64624.090460734784</v>
      </c>
      <c r="C26" s="232">
        <v>77537.19329415432</v>
      </c>
      <c r="D26" s="232">
        <v>111799.10918224971</v>
      </c>
      <c r="E26" s="257">
        <v>64580.430656182994</v>
      </c>
      <c r="F26" s="232">
        <v>94504.175885818768</v>
      </c>
      <c r="G26" s="234">
        <v>77923.978041750175</v>
      </c>
    </row>
    <row r="27" spans="1:7" x14ac:dyDescent="0.2">
      <c r="A27" s="309" t="s">
        <v>209</v>
      </c>
      <c r="B27" s="302">
        <v>174331.75250031758</v>
      </c>
      <c r="C27" s="232">
        <v>81341.775475641698</v>
      </c>
      <c r="D27" s="232">
        <v>135706.47735666999</v>
      </c>
      <c r="E27" s="257">
        <v>72693.08157625368</v>
      </c>
      <c r="F27" s="232">
        <v>101024.95504445559</v>
      </c>
      <c r="G27" s="234">
        <v>102442.136209488</v>
      </c>
    </row>
    <row r="28" spans="1:7" x14ac:dyDescent="0.2">
      <c r="A28" s="308" t="s">
        <v>185</v>
      </c>
      <c r="B28" s="302">
        <v>11510.334246252331</v>
      </c>
      <c r="C28" s="232">
        <v>26962.705283449915</v>
      </c>
      <c r="D28" s="232">
        <v>17168.118932955986</v>
      </c>
      <c r="E28" s="257">
        <v>10024.285508701299</v>
      </c>
      <c r="F28" s="232">
        <v>26997.128403503561</v>
      </c>
      <c r="G28" s="234">
        <v>22701.12580786501</v>
      </c>
    </row>
    <row r="29" spans="1:7" x14ac:dyDescent="0.2">
      <c r="A29" s="308" t="s">
        <v>186</v>
      </c>
      <c r="B29" s="302">
        <v>9392.9206274786193</v>
      </c>
      <c r="C29" s="232">
        <v>12560.191731126799</v>
      </c>
      <c r="D29" s="232">
        <v>9974.8369310783328</v>
      </c>
      <c r="E29" s="257">
        <v>4253.7532350591973</v>
      </c>
      <c r="F29" s="232">
        <v>13141.935880341231</v>
      </c>
      <c r="G29" s="234">
        <v>9873.8760756373686</v>
      </c>
    </row>
    <row r="30" spans="1:7" x14ac:dyDescent="0.2">
      <c r="A30" s="308" t="s">
        <v>187</v>
      </c>
      <c r="B30" s="302">
        <v>1545.6977875518412</v>
      </c>
      <c r="C30" s="232">
        <v>1559.6955750141462</v>
      </c>
      <c r="D30" s="232">
        <v>2940.4636694467717</v>
      </c>
      <c r="E30" s="257">
        <v>1368.3321218330843</v>
      </c>
      <c r="F30" s="232">
        <v>2352.2528666511994</v>
      </c>
      <c r="G30" s="234">
        <v>1879.8866946666567</v>
      </c>
    </row>
    <row r="31" spans="1:7" x14ac:dyDescent="0.2">
      <c r="A31" s="308" t="s">
        <v>188</v>
      </c>
      <c r="B31" s="302">
        <v>47268.453616109407</v>
      </c>
      <c r="C31" s="232">
        <v>6011.8912760094136</v>
      </c>
      <c r="D31" s="232">
        <v>25133.525427296085</v>
      </c>
      <c r="E31" s="257">
        <v>3225.009165456775</v>
      </c>
      <c r="F31" s="232">
        <v>9209.7988714656658</v>
      </c>
      <c r="G31" s="234">
        <v>18391.41922043265</v>
      </c>
    </row>
    <row r="32" spans="1:7" x14ac:dyDescent="0.2">
      <c r="A32" s="309" t="s">
        <v>210</v>
      </c>
      <c r="B32" s="302">
        <v>127635.01471543008</v>
      </c>
      <c r="C32" s="232">
        <v>88172.702176941268</v>
      </c>
      <c r="D32" s="232">
        <v>114825.77026180478</v>
      </c>
      <c r="E32" s="257">
        <v>73870.272562605955</v>
      </c>
      <c r="F32" s="232">
        <v>103318.09582950106</v>
      </c>
      <c r="G32" s="234">
        <v>94998.080026616488</v>
      </c>
    </row>
    <row r="33" spans="1:7" x14ac:dyDescent="0.2">
      <c r="A33" s="308" t="s">
        <v>190</v>
      </c>
      <c r="B33" s="302">
        <v>163.51922238790078</v>
      </c>
      <c r="C33" s="232">
        <v>121.92883744892333</v>
      </c>
      <c r="D33" s="232">
        <v>316.79515118716455</v>
      </c>
      <c r="E33" s="257">
        <v>84.809499383972067</v>
      </c>
      <c r="F33" s="232">
        <v>264.86560306410018</v>
      </c>
      <c r="G33" s="234">
        <v>143.65068991639171</v>
      </c>
    </row>
    <row r="34" spans="1:7" x14ac:dyDescent="0.2">
      <c r="A34" s="308" t="s">
        <v>191</v>
      </c>
      <c r="B34" s="302">
        <v>34195.481984265658</v>
      </c>
      <c r="C34" s="232">
        <v>39350.765190686863</v>
      </c>
      <c r="D34" s="232">
        <v>51213.223344463753</v>
      </c>
      <c r="E34" s="257">
        <v>30951.455095830101</v>
      </c>
      <c r="F34" s="232">
        <v>43612.0084270847</v>
      </c>
      <c r="G34" s="234">
        <v>39359.487260948714</v>
      </c>
    </row>
    <row r="35" spans="1:7" x14ac:dyDescent="0.2">
      <c r="A35" s="308" t="s">
        <v>192</v>
      </c>
      <c r="B35" s="302">
        <v>93603.05195355232</v>
      </c>
      <c r="C35" s="232">
        <v>48943.865823703323</v>
      </c>
      <c r="D35" s="232">
        <v>63929.342068528138</v>
      </c>
      <c r="E35" s="257">
        <v>43003.62696615982</v>
      </c>
      <c r="F35" s="232">
        <v>59970.953005480464</v>
      </c>
      <c r="G35" s="234">
        <v>55782.243455584176</v>
      </c>
    </row>
    <row r="36" spans="1:7" x14ac:dyDescent="0.2">
      <c r="A36" s="308" t="s">
        <v>193</v>
      </c>
      <c r="B36" s="302">
        <v>369.21123987018785</v>
      </c>
      <c r="C36" s="232">
        <v>374.58896401843106</v>
      </c>
      <c r="D36" s="232">
        <v>505.16328020431627</v>
      </c>
      <c r="E36" s="257">
        <v>369.65245947179091</v>
      </c>
      <c r="F36" s="232">
        <v>325.31253702982997</v>
      </c>
      <c r="G36" s="234">
        <v>391.90863928277025</v>
      </c>
    </row>
    <row r="37" spans="1:7" x14ac:dyDescent="0.2">
      <c r="A37" s="308" t="s">
        <v>194</v>
      </c>
      <c r="B37" s="302">
        <v>2014.5485734642157</v>
      </c>
      <c r="C37" s="232">
        <v>4703.9261651483394</v>
      </c>
      <c r="D37" s="232">
        <v>8857.8287150797423</v>
      </c>
      <c r="E37" s="257">
        <v>3818.9512355400025</v>
      </c>
      <c r="F37" s="232">
        <v>6210.3800089712404</v>
      </c>
      <c r="G37" s="234">
        <v>5055.2240471309633</v>
      </c>
    </row>
    <row r="38" spans="1:7" x14ac:dyDescent="0.2">
      <c r="A38" s="309" t="s">
        <v>195</v>
      </c>
      <c r="B38" s="302">
        <v>91957.714619958308</v>
      </c>
      <c r="C38" s="232">
        <v>44614.528622573431</v>
      </c>
      <c r="D38" s="232">
        <v>55576.6766336527</v>
      </c>
      <c r="E38" s="257">
        <v>39554.328190091612</v>
      </c>
      <c r="F38" s="232">
        <v>54085.885533539054</v>
      </c>
      <c r="G38" s="234">
        <v>51118.928047735986</v>
      </c>
    </row>
    <row r="39" spans="1:7" x14ac:dyDescent="0.2">
      <c r="A39" s="308" t="s">
        <v>211</v>
      </c>
      <c r="B39" s="303">
        <v>56929.021739430733</v>
      </c>
      <c r="C39" s="296">
        <v>28081.363392165378</v>
      </c>
      <c r="D39" s="296">
        <v>40042.089510050238</v>
      </c>
      <c r="E39" s="297">
        <v>33757.5733875933</v>
      </c>
      <c r="F39" s="295">
        <v>32187.770359275797</v>
      </c>
      <c r="G39" s="298">
        <v>34322.012254513145</v>
      </c>
    </row>
    <row r="40" spans="1:7" x14ac:dyDescent="0.2">
      <c r="A40" s="308" t="s">
        <v>196</v>
      </c>
      <c r="B40" s="302">
        <v>18512.753696860669</v>
      </c>
      <c r="C40" s="232">
        <v>14068.634610771496</v>
      </c>
      <c r="D40" s="232">
        <v>21500.621234901831</v>
      </c>
      <c r="E40" s="257">
        <v>10629.250773913009</v>
      </c>
      <c r="F40" s="232">
        <v>15527.4321144192</v>
      </c>
      <c r="G40" s="234">
        <v>14692.683088159261</v>
      </c>
    </row>
    <row r="41" spans="1:7" x14ac:dyDescent="0.2">
      <c r="A41" s="308" t="s">
        <v>191</v>
      </c>
      <c r="B41" s="302">
        <v>34195.481984265658</v>
      </c>
      <c r="C41" s="232">
        <v>39350.765190686863</v>
      </c>
      <c r="D41" s="232">
        <v>51213.223344463753</v>
      </c>
      <c r="E41" s="257">
        <v>30951.455095830101</v>
      </c>
      <c r="F41" s="232">
        <v>43612.0084270847</v>
      </c>
      <c r="G41" s="234">
        <v>39359.487260948714</v>
      </c>
    </row>
    <row r="42" spans="1:7" x14ac:dyDescent="0.2">
      <c r="A42" s="308" t="s">
        <v>197</v>
      </c>
      <c r="B42" s="302">
        <v>24249.019584374942</v>
      </c>
      <c r="C42" s="232">
        <v>42258.918995806809</v>
      </c>
      <c r="D42" s="232">
        <v>49620.441778623208</v>
      </c>
      <c r="E42" s="257">
        <v>29217.231079379831</v>
      </c>
      <c r="F42" s="232">
        <v>39780.904552782427</v>
      </c>
      <c r="G42" s="234">
        <v>37290.960034128009</v>
      </c>
    </row>
    <row r="43" spans="1:7" x14ac:dyDescent="0.2">
      <c r="A43" s="308" t="s">
        <v>198</v>
      </c>
      <c r="B43" s="302">
        <v>143744.60014643823</v>
      </c>
      <c r="C43" s="232">
        <v>272332.1403701409</v>
      </c>
      <c r="D43" s="232">
        <v>465034.57244321483</v>
      </c>
      <c r="E43" s="257">
        <v>209625.03486869359</v>
      </c>
      <c r="F43" s="232">
        <v>321246.42774117709</v>
      </c>
      <c r="G43" s="234">
        <v>279331.47986225673</v>
      </c>
    </row>
    <row r="44" spans="1:7" x14ac:dyDescent="0.2">
      <c r="A44" s="309" t="s">
        <v>114</v>
      </c>
      <c r="B44" s="302">
        <v>83391.423322988339</v>
      </c>
      <c r="C44" s="232">
        <v>27637.740206681989</v>
      </c>
      <c r="D44" s="232">
        <v>35668.836964591464</v>
      </c>
      <c r="E44" s="257">
        <v>30659.301432628865</v>
      </c>
      <c r="F44" s="232">
        <v>42389.557293422135</v>
      </c>
      <c r="G44" s="234">
        <v>38494.772186397488</v>
      </c>
    </row>
    <row r="45" spans="1:7" ht="13.5" thickBot="1" x14ac:dyDescent="0.25">
      <c r="A45" s="310" t="s">
        <v>218</v>
      </c>
      <c r="B45" s="304">
        <v>51269.716688594141</v>
      </c>
      <c r="C45" s="299">
        <v>19250.095508039616</v>
      </c>
      <c r="D45" s="299">
        <v>25919.537227931225</v>
      </c>
      <c r="E45" s="300">
        <v>28313.23196454858</v>
      </c>
      <c r="F45" s="299">
        <v>26939.750622861033</v>
      </c>
      <c r="G45" s="301">
        <v>27569.788446159397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25" workbookViewId="0">
      <selection activeCell="G1" sqref="G1"/>
    </sheetView>
  </sheetViews>
  <sheetFormatPr baseColWidth="10" defaultRowHeight="12.75" x14ac:dyDescent="0.2"/>
  <cols>
    <col min="1" max="1" width="44.42578125" customWidth="1"/>
  </cols>
  <sheetData>
    <row r="1" spans="1:7" ht="60.75" customHeight="1" thickBot="1" x14ac:dyDescent="0.25">
      <c r="A1" s="365" t="s">
        <v>220</v>
      </c>
      <c r="B1" s="366" t="s">
        <v>138</v>
      </c>
      <c r="C1" s="366" t="s">
        <v>139</v>
      </c>
      <c r="D1" s="366" t="s">
        <v>140</v>
      </c>
      <c r="E1" s="366" t="s">
        <v>141</v>
      </c>
      <c r="F1" s="366" t="s">
        <v>142</v>
      </c>
      <c r="G1" s="367" t="s">
        <v>251</v>
      </c>
    </row>
    <row r="2" spans="1:7" ht="12.95" customHeight="1" thickTop="1" x14ac:dyDescent="0.2">
      <c r="A2" s="305" t="s">
        <v>3</v>
      </c>
      <c r="B2" s="232">
        <v>1538.6205175185189</v>
      </c>
      <c r="C2" s="232">
        <v>8631.2616188193279</v>
      </c>
      <c r="D2" s="232">
        <v>3250.3372998111331</v>
      </c>
      <c r="E2" s="257">
        <v>1954.7954781294836</v>
      </c>
      <c r="F2" s="232">
        <v>2212.0091803529704</v>
      </c>
      <c r="G2" s="234">
        <v>25181.000094370549</v>
      </c>
    </row>
    <row r="3" spans="1:7" ht="12.95" customHeight="1" x14ac:dyDescent="0.2">
      <c r="A3" s="306" t="s">
        <v>201</v>
      </c>
      <c r="B3" s="235"/>
      <c r="C3" s="235"/>
      <c r="D3" s="235"/>
      <c r="E3" s="235"/>
      <c r="F3" s="235"/>
      <c r="G3" s="236"/>
    </row>
    <row r="4" spans="1:7" ht="12.95" customHeight="1" x14ac:dyDescent="0.2">
      <c r="A4" s="307" t="s">
        <v>216</v>
      </c>
      <c r="B4" s="237">
        <v>47.674943602673196</v>
      </c>
      <c r="C4" s="237">
        <v>84.092675117881583</v>
      </c>
      <c r="D4" s="237">
        <v>59.136829301506374</v>
      </c>
      <c r="E4" s="293">
        <v>31.375879532935404</v>
      </c>
      <c r="F4" s="237">
        <v>97.217101246741379</v>
      </c>
      <c r="G4" s="239">
        <v>68.238341344322123</v>
      </c>
    </row>
    <row r="5" spans="1:7" ht="12.95" customHeight="1" x14ac:dyDescent="0.2">
      <c r="A5" s="307" t="s">
        <v>202</v>
      </c>
      <c r="B5" s="237">
        <v>43.560341442592502</v>
      </c>
      <c r="C5" s="237">
        <v>76.406047557030277</v>
      </c>
      <c r="D5" s="237">
        <v>51.248895072253205</v>
      </c>
      <c r="E5" s="293">
        <v>23.323956287843853</v>
      </c>
      <c r="F5" s="237">
        <v>89.637386710003227</v>
      </c>
      <c r="G5" s="239">
        <v>59.052897654331311</v>
      </c>
    </row>
    <row r="6" spans="1:7" ht="12.95" customHeight="1" x14ac:dyDescent="0.2">
      <c r="A6" s="307" t="s">
        <v>146</v>
      </c>
      <c r="B6" s="232">
        <v>0</v>
      </c>
      <c r="C6" s="232">
        <v>71.452332564465252</v>
      </c>
      <c r="D6" s="232">
        <v>2.7224826095552968</v>
      </c>
      <c r="E6" s="257">
        <v>2.5020289190272287</v>
      </c>
      <c r="F6" s="232">
        <v>41.47861336678281</v>
      </c>
      <c r="G6" s="234">
        <v>32.513981630272646</v>
      </c>
    </row>
    <row r="7" spans="1:7" ht="12.95" customHeight="1" x14ac:dyDescent="0.2">
      <c r="A7" s="307" t="s">
        <v>147</v>
      </c>
      <c r="B7" s="232">
        <v>3.3627088161506431</v>
      </c>
      <c r="C7" s="232">
        <v>7.0174390254756922</v>
      </c>
      <c r="D7" s="232">
        <v>2272.0428855872756</v>
      </c>
      <c r="E7" s="257">
        <v>0</v>
      </c>
      <c r="F7" s="232">
        <v>238.41039100530898</v>
      </c>
      <c r="G7" s="234">
        <v>356.38645197132161</v>
      </c>
    </row>
    <row r="8" spans="1:7" ht="12.95" customHeight="1" x14ac:dyDescent="0.2">
      <c r="A8" s="307" t="s">
        <v>203</v>
      </c>
      <c r="B8" s="294">
        <v>0</v>
      </c>
      <c r="C8" s="232">
        <v>0</v>
      </c>
      <c r="D8" s="232">
        <v>156.59406707657394</v>
      </c>
      <c r="E8" s="257">
        <v>0</v>
      </c>
      <c r="F8" s="232">
        <v>3.4533772592382981</v>
      </c>
      <c r="G8" s="234">
        <v>22.757132126038126</v>
      </c>
    </row>
    <row r="9" spans="1:7" ht="12.95" customHeight="1" x14ac:dyDescent="0.2">
      <c r="A9" s="307" t="s">
        <v>148</v>
      </c>
      <c r="B9" s="232">
        <v>1.5609413185843288</v>
      </c>
      <c r="C9" s="232">
        <v>176.71001606538033</v>
      </c>
      <c r="D9" s="232">
        <v>0</v>
      </c>
      <c r="E9" s="257">
        <v>38718.930061331754</v>
      </c>
      <c r="F9" s="232">
        <v>1890.6419804857308</v>
      </c>
      <c r="G9" s="234">
        <v>4308.1690542922634</v>
      </c>
    </row>
    <row r="10" spans="1:7" ht="12.95" customHeight="1" x14ac:dyDescent="0.2">
      <c r="A10" s="307" t="s">
        <v>149</v>
      </c>
      <c r="B10" s="237">
        <v>3.8703417252222212</v>
      </c>
      <c r="C10" s="237">
        <v>1.8206063958105734</v>
      </c>
      <c r="D10" s="237">
        <v>2.0883903794991023</v>
      </c>
      <c r="E10" s="293">
        <v>1.2952602633444641</v>
      </c>
      <c r="F10" s="237">
        <v>1.9301567573767324</v>
      </c>
      <c r="G10" s="239">
        <v>2.0651337924177202</v>
      </c>
    </row>
    <row r="11" spans="1:7" ht="12.95" customHeight="1" x14ac:dyDescent="0.2">
      <c r="A11" s="307" t="s">
        <v>180</v>
      </c>
      <c r="B11" s="237">
        <v>1.7318373591552312</v>
      </c>
      <c r="C11" s="237">
        <v>1.5857624562600818</v>
      </c>
      <c r="D11" s="237">
        <v>1.2911453760305418</v>
      </c>
      <c r="E11" s="293">
        <v>1.1833099601230255</v>
      </c>
      <c r="F11" s="237">
        <v>1.5918901206913583</v>
      </c>
      <c r="G11" s="239">
        <v>1.4347536089982935</v>
      </c>
    </row>
    <row r="12" spans="1:7" ht="12.95" customHeight="1" x14ac:dyDescent="0.2">
      <c r="A12" s="306" t="s">
        <v>151</v>
      </c>
      <c r="B12" s="242"/>
      <c r="C12" s="242"/>
      <c r="D12" s="242"/>
      <c r="E12" s="242"/>
      <c r="F12" s="242"/>
      <c r="G12" s="243"/>
    </row>
    <row r="13" spans="1:7" ht="12.95" customHeight="1" x14ac:dyDescent="0.2">
      <c r="A13" s="307" t="s">
        <v>12</v>
      </c>
      <c r="B13" s="232">
        <v>120350.17895997972</v>
      </c>
      <c r="C13" s="232">
        <v>104058.05946916279</v>
      </c>
      <c r="D13" s="232">
        <v>94838.077675352848</v>
      </c>
      <c r="E13" s="257">
        <v>40422.632775472652</v>
      </c>
      <c r="F13" s="232">
        <v>128657.0097973447</v>
      </c>
      <c r="G13" s="234">
        <v>103527.22282578675</v>
      </c>
    </row>
    <row r="14" spans="1:7" ht="12.95" customHeight="1" x14ac:dyDescent="0.2">
      <c r="A14" s="307" t="s">
        <v>13</v>
      </c>
      <c r="B14" s="232">
        <v>52488.721711460777</v>
      </c>
      <c r="C14" s="232">
        <v>70899.736197569408</v>
      </c>
      <c r="D14" s="232">
        <v>23506.455477695567</v>
      </c>
      <c r="E14" s="257">
        <v>32371.714633187425</v>
      </c>
      <c r="F14" s="232">
        <v>75415.046926936149</v>
      </c>
      <c r="G14" s="234">
        <v>53076.85226310938</v>
      </c>
    </row>
    <row r="15" spans="1:7" ht="12.95" customHeight="1" x14ac:dyDescent="0.2">
      <c r="A15" s="307" t="s">
        <v>93</v>
      </c>
      <c r="B15" s="232">
        <v>200842.25986945702</v>
      </c>
      <c r="C15" s="232">
        <v>339954.7352228199</v>
      </c>
      <c r="D15" s="232">
        <v>419437.874806293</v>
      </c>
      <c r="E15" s="257">
        <v>214988.44895141458</v>
      </c>
      <c r="F15" s="232">
        <v>332660.55430620728</v>
      </c>
      <c r="G15" s="234">
        <v>310893.32796706242</v>
      </c>
    </row>
    <row r="16" spans="1:7" ht="12.95" customHeight="1" x14ac:dyDescent="0.2">
      <c r="A16" s="307" t="s">
        <v>153</v>
      </c>
      <c r="B16" s="232">
        <v>166011.99000144994</v>
      </c>
      <c r="C16" s="232">
        <v>296860.76253102161</v>
      </c>
      <c r="D16" s="232">
        <v>359042.89553941489</v>
      </c>
      <c r="E16" s="257">
        <v>184438.23201371153</v>
      </c>
      <c r="F16" s="232">
        <v>298794.32244775974</v>
      </c>
      <c r="G16" s="234">
        <v>263616.34559057723</v>
      </c>
    </row>
    <row r="17" spans="1:7" ht="12.95" customHeight="1" x14ac:dyDescent="0.2">
      <c r="A17" s="307" t="s">
        <v>95</v>
      </c>
      <c r="B17" s="232">
        <v>171206.40776577467</v>
      </c>
      <c r="C17" s="232">
        <v>173409.63560845525</v>
      </c>
      <c r="D17" s="232">
        <v>273211.23307877156</v>
      </c>
      <c r="E17" s="257">
        <v>100707.21090305713</v>
      </c>
      <c r="F17" s="232">
        <v>226522.51866780652</v>
      </c>
      <c r="G17" s="234">
        <v>185059.73796622999</v>
      </c>
    </row>
    <row r="18" spans="1:7" ht="12.95" customHeight="1" x14ac:dyDescent="0.2">
      <c r="A18" s="307" t="s">
        <v>155</v>
      </c>
      <c r="B18" s="232">
        <v>32153.86220373277</v>
      </c>
      <c r="C18" s="232">
        <v>99675.180739980424</v>
      </c>
      <c r="D18" s="232">
        <v>201459.50191481313</v>
      </c>
      <c r="E18" s="257">
        <v>21571.926114020702</v>
      </c>
      <c r="F18" s="232">
        <v>126551.46005954655</v>
      </c>
      <c r="G18" s="234">
        <v>99544.541476276325</v>
      </c>
    </row>
    <row r="19" spans="1:7" ht="12.95" customHeight="1" x14ac:dyDescent="0.2">
      <c r="A19" s="307" t="s">
        <v>205</v>
      </c>
      <c r="B19" s="232">
        <v>202855.25338789701</v>
      </c>
      <c r="C19" s="232">
        <v>247711.69589767786</v>
      </c>
      <c r="D19" s="232">
        <v>191885.35391542039</v>
      </c>
      <c r="E19" s="257">
        <v>97104.030720102499</v>
      </c>
      <c r="F19" s="232">
        <v>264859.82557747548</v>
      </c>
      <c r="G19" s="234">
        <v>218295.24505059863</v>
      </c>
    </row>
    <row r="20" spans="1:7" ht="12.95" customHeight="1" x14ac:dyDescent="0.2">
      <c r="A20" s="307" t="s">
        <v>217</v>
      </c>
      <c r="B20" s="232">
        <v>168978.78737297413</v>
      </c>
      <c r="C20" s="232">
        <v>270014.88672243489</v>
      </c>
      <c r="D20" s="232">
        <v>505562.1167872143</v>
      </c>
      <c r="E20" s="257">
        <v>221634.42714785563</v>
      </c>
      <c r="F20" s="232">
        <v>299444.29546931747</v>
      </c>
      <c r="G20" s="234">
        <v>281269.3022783674</v>
      </c>
    </row>
    <row r="21" spans="1:7" ht="12.95" customHeight="1" x14ac:dyDescent="0.2">
      <c r="A21" s="306" t="s">
        <v>207</v>
      </c>
      <c r="B21" s="235"/>
      <c r="C21" s="235"/>
      <c r="D21" s="235"/>
      <c r="E21" s="235"/>
      <c r="F21" s="235"/>
      <c r="G21" s="236"/>
    </row>
    <row r="22" spans="1:7" ht="12.95" customHeight="1" x14ac:dyDescent="0.2">
      <c r="A22" s="308" t="s">
        <v>159</v>
      </c>
      <c r="B22" s="302">
        <v>325983.21026732749</v>
      </c>
      <c r="C22" s="232">
        <v>272963.98076647392</v>
      </c>
      <c r="D22" s="232">
        <v>632929.38560456305</v>
      </c>
      <c r="E22" s="257">
        <v>219626.01020998275</v>
      </c>
      <c r="F22" s="232">
        <v>338703.77967782767</v>
      </c>
      <c r="G22" s="234">
        <v>326565.07548585848</v>
      </c>
    </row>
    <row r="23" spans="1:7" ht="12.95" customHeight="1" x14ac:dyDescent="0.2">
      <c r="A23" s="308" t="s">
        <v>181</v>
      </c>
      <c r="B23" s="302">
        <v>186.55417063546435</v>
      </c>
      <c r="C23" s="232">
        <v>262.89993686111779</v>
      </c>
      <c r="D23" s="232">
        <v>828.45358575909472</v>
      </c>
      <c r="E23" s="257">
        <v>123.99768830024227</v>
      </c>
      <c r="F23" s="232">
        <v>409.89662499190075</v>
      </c>
      <c r="G23" s="234">
        <v>346.62608726953033</v>
      </c>
    </row>
    <row r="24" spans="1:7" ht="12.95" customHeight="1" x14ac:dyDescent="0.2">
      <c r="A24" s="308" t="s">
        <v>182</v>
      </c>
      <c r="B24" s="302">
        <v>73128.881987414687</v>
      </c>
      <c r="C24" s="232">
        <v>86648.376018806244</v>
      </c>
      <c r="D24" s="232">
        <v>413052.4120401736</v>
      </c>
      <c r="E24" s="257">
        <v>75272.807984078958</v>
      </c>
      <c r="F24" s="232">
        <v>120694.5084799263</v>
      </c>
      <c r="G24" s="234">
        <v>138357.0526024584</v>
      </c>
    </row>
    <row r="25" spans="1:7" ht="12.95" customHeight="1" x14ac:dyDescent="0.2">
      <c r="A25" s="308" t="s">
        <v>208</v>
      </c>
      <c r="B25" s="302">
        <v>261578.05343416915</v>
      </c>
      <c r="C25" s="232">
        <v>231870.14357994616</v>
      </c>
      <c r="D25" s="232">
        <v>626489.91502511117</v>
      </c>
      <c r="E25" s="257">
        <v>190767.29656424804</v>
      </c>
      <c r="F25" s="232">
        <v>280372.24303157284</v>
      </c>
      <c r="G25" s="234">
        <v>291812.62896821642</v>
      </c>
    </row>
    <row r="26" spans="1:7" ht="12.95" customHeight="1" x14ac:dyDescent="0.2">
      <c r="A26" s="308" t="s">
        <v>183</v>
      </c>
      <c r="B26" s="302">
        <v>80851.361059000716</v>
      </c>
      <c r="C26" s="232">
        <v>77170.329188057949</v>
      </c>
      <c r="D26" s="232">
        <v>111960.90854951288</v>
      </c>
      <c r="E26" s="257">
        <v>65511.617394346373</v>
      </c>
      <c r="F26" s="232">
        <v>84403.345896052837</v>
      </c>
      <c r="G26" s="234">
        <v>77559.763171884479</v>
      </c>
    </row>
    <row r="27" spans="1:7" ht="12.95" customHeight="1" x14ac:dyDescent="0.2">
      <c r="A27" s="309" t="s">
        <v>209</v>
      </c>
      <c r="B27" s="302">
        <v>172189.52139154758</v>
      </c>
      <c r="C27" s="232">
        <v>109408.1754964711</v>
      </c>
      <c r="D27" s="232">
        <v>108744.51860063621</v>
      </c>
      <c r="E27" s="257">
        <v>78965.582519857722</v>
      </c>
      <c r="F27" s="232">
        <v>134015.82192684055</v>
      </c>
      <c r="G27" s="234">
        <v>110994.88579878514</v>
      </c>
    </row>
    <row r="28" spans="1:7" ht="12.95" customHeight="1" x14ac:dyDescent="0.2">
      <c r="A28" s="308" t="s">
        <v>185</v>
      </c>
      <c r="B28" s="302">
        <v>12785.935621219163</v>
      </c>
      <c r="C28" s="232">
        <v>26673.452729426655</v>
      </c>
      <c r="D28" s="232">
        <v>19552.234023142806</v>
      </c>
      <c r="E28" s="257">
        <v>9089.4071584936592</v>
      </c>
      <c r="F28" s="232">
        <v>29623.257733300965</v>
      </c>
      <c r="G28" s="234">
        <v>22777.963200172129</v>
      </c>
    </row>
    <row r="29" spans="1:7" ht="12.95" customHeight="1" x14ac:dyDescent="0.2">
      <c r="A29" s="308" t="s">
        <v>186</v>
      </c>
      <c r="B29" s="302">
        <v>10938.333310798298</v>
      </c>
      <c r="C29" s="232">
        <v>12734.521364871145</v>
      </c>
      <c r="D29" s="232">
        <v>9906.0023105218352</v>
      </c>
      <c r="E29" s="257">
        <v>5194.1607369760468</v>
      </c>
      <c r="F29" s="232">
        <v>13711.209334222513</v>
      </c>
      <c r="G29" s="234">
        <v>9886.3267145799255</v>
      </c>
    </row>
    <row r="30" spans="1:7" ht="12.95" customHeight="1" x14ac:dyDescent="0.2">
      <c r="A30" s="308" t="s">
        <v>187</v>
      </c>
      <c r="B30" s="302">
        <v>1867.3967000942287</v>
      </c>
      <c r="C30" s="232">
        <v>1647.1775005459738</v>
      </c>
      <c r="D30" s="232">
        <v>2773.9129074936213</v>
      </c>
      <c r="E30" s="257">
        <v>1366.1131109991663</v>
      </c>
      <c r="F30" s="232">
        <v>2363.8266916586945</v>
      </c>
      <c r="G30" s="234">
        <v>1865.5481081661476</v>
      </c>
    </row>
    <row r="31" spans="1:7" ht="12.95" customHeight="1" x14ac:dyDescent="0.2">
      <c r="A31" s="308" t="s">
        <v>188</v>
      </c>
      <c r="B31" s="302">
        <v>46534.756149977999</v>
      </c>
      <c r="C31" s="232">
        <v>5220.5712670015309</v>
      </c>
      <c r="D31" s="232">
        <v>24731.58237111292</v>
      </c>
      <c r="E31" s="257">
        <v>2736.2850115337446</v>
      </c>
      <c r="F31" s="232">
        <v>6441.2995227040929</v>
      </c>
      <c r="G31" s="234">
        <v>16866.427292229397</v>
      </c>
    </row>
    <row r="32" spans="1:7" ht="12.95" customHeight="1" x14ac:dyDescent="0.2">
      <c r="A32" s="309" t="s">
        <v>210</v>
      </c>
      <c r="B32" s="302">
        <v>125634.97085189627</v>
      </c>
      <c r="C32" s="232">
        <v>116479.35809347911</v>
      </c>
      <c r="D32" s="232">
        <v>90885.255034650603</v>
      </c>
      <c r="E32" s="257">
        <v>78758.430818842418</v>
      </c>
      <c r="F32" s="232">
        <v>141122.74411155621</v>
      </c>
      <c r="G32" s="234">
        <v>105154.54688398179</v>
      </c>
    </row>
    <row r="33" spans="1:7" ht="12.95" customHeight="1" x14ac:dyDescent="0.2">
      <c r="A33" s="308" t="s">
        <v>190</v>
      </c>
      <c r="B33" s="302">
        <v>61.500554725930449</v>
      </c>
      <c r="C33" s="232">
        <v>101.69265773303361</v>
      </c>
      <c r="D33" s="232">
        <v>116.5827891084803</v>
      </c>
      <c r="E33" s="257">
        <v>85.737456292601564</v>
      </c>
      <c r="F33" s="232">
        <v>214.5929124296342</v>
      </c>
      <c r="G33" s="234">
        <v>113.83823910141425</v>
      </c>
    </row>
    <row r="34" spans="1:7" ht="12.95" customHeight="1" x14ac:dyDescent="0.2">
      <c r="A34" s="308" t="s">
        <v>191</v>
      </c>
      <c r="B34" s="302">
        <v>44129.272668748286</v>
      </c>
      <c r="C34" s="232">
        <v>40052.172472284401</v>
      </c>
      <c r="D34" s="232">
        <v>52148.598607479391</v>
      </c>
      <c r="E34" s="257">
        <v>33666.898071196352</v>
      </c>
      <c r="F34" s="232">
        <v>46725.811364069596</v>
      </c>
      <c r="G34" s="234">
        <v>39658.85863392413</v>
      </c>
    </row>
    <row r="35" spans="1:7" ht="12.95" customHeight="1" x14ac:dyDescent="0.2">
      <c r="A35" s="308" t="s">
        <v>192</v>
      </c>
      <c r="B35" s="302">
        <v>81567.198737873856</v>
      </c>
      <c r="C35" s="232">
        <v>76528.878278927717</v>
      </c>
      <c r="D35" s="232">
        <v>38853.239216279733</v>
      </c>
      <c r="E35" s="257">
        <v>45177.270203938657</v>
      </c>
      <c r="F35" s="232">
        <v>94611.525659916209</v>
      </c>
      <c r="G35" s="234">
        <v>65609.526489159092</v>
      </c>
    </row>
    <row r="36" spans="1:7" ht="12.95" customHeight="1" x14ac:dyDescent="0.2">
      <c r="A36" s="308" t="s">
        <v>193</v>
      </c>
      <c r="B36" s="302">
        <v>429.66095822314509</v>
      </c>
      <c r="C36" s="232">
        <v>377.74042950656161</v>
      </c>
      <c r="D36" s="232">
        <v>432.57353596193752</v>
      </c>
      <c r="E36" s="257">
        <v>120.82305147584155</v>
      </c>
      <c r="F36" s="232">
        <v>621.88803270302435</v>
      </c>
      <c r="G36" s="234">
        <v>390.62274319891202</v>
      </c>
    </row>
    <row r="37" spans="1:7" ht="12.95" customHeight="1" x14ac:dyDescent="0.2">
      <c r="A37" s="308" t="s">
        <v>194</v>
      </c>
      <c r="B37" s="302">
        <v>2371.9394147086032</v>
      </c>
      <c r="C37" s="232">
        <v>4635.5182086548211</v>
      </c>
      <c r="D37" s="232">
        <v>9080.0404954223322</v>
      </c>
      <c r="E37" s="257">
        <v>3502.9682266551285</v>
      </c>
      <c r="F37" s="232">
        <v>5379.3205482301546</v>
      </c>
      <c r="G37" s="234">
        <v>4783.2763024010264</v>
      </c>
    </row>
    <row r="38" spans="1:7" ht="12.95" customHeight="1" x14ac:dyDescent="0.2">
      <c r="A38" s="309" t="s">
        <v>195</v>
      </c>
      <c r="B38" s="302">
        <v>79624.920281388433</v>
      </c>
      <c r="C38" s="232">
        <v>72271.100499779495</v>
      </c>
      <c r="D38" s="232">
        <v>30205.772256819324</v>
      </c>
      <c r="E38" s="257">
        <v>41795.125028759365</v>
      </c>
      <c r="F38" s="232">
        <v>89854.093144389088</v>
      </c>
      <c r="G38" s="234">
        <v>61216.872929957048</v>
      </c>
    </row>
    <row r="39" spans="1:7" ht="12.95" customHeight="1" x14ac:dyDescent="0.2">
      <c r="A39" s="308" t="s">
        <v>211</v>
      </c>
      <c r="B39" s="303">
        <v>47533.775536769717</v>
      </c>
      <c r="C39" s="296">
        <v>48047.99872910462</v>
      </c>
      <c r="D39" s="296">
        <v>22181.291161896977</v>
      </c>
      <c r="E39" s="297">
        <v>39001.149873978822</v>
      </c>
      <c r="F39" s="295">
        <v>54117.270058089205</v>
      </c>
      <c r="G39" s="298">
        <v>42723.868399444633</v>
      </c>
    </row>
    <row r="40" spans="1:7" ht="12.95" customHeight="1" x14ac:dyDescent="0.2">
      <c r="A40" s="308" t="s">
        <v>196</v>
      </c>
      <c r="B40" s="302">
        <v>21393.29500972548</v>
      </c>
      <c r="C40" s="232">
        <v>12573.263299388154</v>
      </c>
      <c r="D40" s="232">
        <v>16239.001351372546</v>
      </c>
      <c r="E40" s="257">
        <v>10586.734296951048</v>
      </c>
      <c r="F40" s="232">
        <v>14633.832518630637</v>
      </c>
      <c r="G40" s="234">
        <v>13169.494411262587</v>
      </c>
    </row>
    <row r="41" spans="1:7" ht="12.95" customHeight="1" x14ac:dyDescent="0.2">
      <c r="A41" s="308" t="s">
        <v>191</v>
      </c>
      <c r="B41" s="302">
        <v>44129.272668748286</v>
      </c>
      <c r="C41" s="232">
        <v>40052.172472284401</v>
      </c>
      <c r="D41" s="232">
        <v>52148.598607479391</v>
      </c>
      <c r="E41" s="257">
        <v>33666.898071196352</v>
      </c>
      <c r="F41" s="232">
        <v>46725.811364069596</v>
      </c>
      <c r="G41" s="234">
        <v>39658.85863392413</v>
      </c>
    </row>
    <row r="42" spans="1:7" ht="12.95" customHeight="1" x14ac:dyDescent="0.2">
      <c r="A42" s="308" t="s">
        <v>197</v>
      </c>
      <c r="B42" s="302">
        <v>31076.899665965655</v>
      </c>
      <c r="C42" s="232">
        <v>41796.566194430685</v>
      </c>
      <c r="D42" s="232">
        <v>56551.556211298426</v>
      </c>
      <c r="E42" s="257">
        <v>34496.672484615505</v>
      </c>
      <c r="F42" s="232">
        <v>45034.345253627391</v>
      </c>
      <c r="G42" s="234">
        <v>39886.803422166457</v>
      </c>
    </row>
    <row r="43" spans="1:7" ht="12.95" customHeight="1" x14ac:dyDescent="0.2">
      <c r="A43" s="308" t="s">
        <v>198</v>
      </c>
      <c r="B43" s="302">
        <v>171581.14349726305</v>
      </c>
      <c r="C43" s="232">
        <v>271662.18808683677</v>
      </c>
      <c r="D43" s="232">
        <v>508845.98789096333</v>
      </c>
      <c r="E43" s="257">
        <v>223608.83304884643</v>
      </c>
      <c r="F43" s="232">
        <v>302182.22597795993</v>
      </c>
      <c r="G43" s="234">
        <v>283302.45659551088</v>
      </c>
    </row>
    <row r="44" spans="1:7" ht="12.95" customHeight="1" x14ac:dyDescent="0.2">
      <c r="A44" s="309" t="s">
        <v>114</v>
      </c>
      <c r="B44" s="302">
        <v>71283.998274445548</v>
      </c>
      <c r="C44" s="232">
        <v>57953.443478245077</v>
      </c>
      <c r="D44" s="232">
        <v>9563.8133016277461</v>
      </c>
      <c r="E44" s="257">
        <v>30378.616318389162</v>
      </c>
      <c r="F44" s="232">
        <v>76911.726736200682</v>
      </c>
      <c r="G44" s="234">
        <v>47819.43373045214</v>
      </c>
    </row>
    <row r="45" spans="1:7" ht="12.95" customHeight="1" thickBot="1" x14ac:dyDescent="0.25">
      <c r="A45" s="310" t="s">
        <v>218</v>
      </c>
      <c r="B45" s="304">
        <v>43078.679048892918</v>
      </c>
      <c r="C45" s="299">
        <v>38969.271853631632</v>
      </c>
      <c r="D45" s="299">
        <v>5473.5972757639402</v>
      </c>
      <c r="E45" s="300">
        <v>25276.528857359976</v>
      </c>
      <c r="F45" s="299">
        <v>45772.477581322506</v>
      </c>
      <c r="G45" s="301">
        <v>32862.609959220972</v>
      </c>
    </row>
  </sheetData>
  <pageMargins left="0.7" right="0.7" top="0.75" bottom="0.75" header="0.3" footer="0.3"/>
  <pageSetup paperSize="9"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34" workbookViewId="0">
      <selection activeCell="A47" sqref="A47:XFD47"/>
    </sheetView>
  </sheetViews>
  <sheetFormatPr baseColWidth="10" defaultRowHeight="12.75" x14ac:dyDescent="0.2"/>
  <cols>
    <col min="1" max="1" width="52.28515625" customWidth="1"/>
  </cols>
  <sheetData>
    <row r="1" spans="1:7" ht="60.75" customHeight="1" thickBot="1" x14ac:dyDescent="0.25">
      <c r="A1" s="368" t="s">
        <v>226</v>
      </c>
      <c r="B1" s="354" t="s">
        <v>138</v>
      </c>
      <c r="C1" s="354" t="s">
        <v>139</v>
      </c>
      <c r="D1" s="354" t="s">
        <v>140</v>
      </c>
      <c r="E1" s="354" t="s">
        <v>141</v>
      </c>
      <c r="F1" s="354" t="s">
        <v>142</v>
      </c>
      <c r="G1" s="367" t="s">
        <v>251</v>
      </c>
    </row>
    <row r="2" spans="1:7" ht="12.95" customHeight="1" thickTop="1" x14ac:dyDescent="0.2">
      <c r="A2" s="350" t="s">
        <v>3</v>
      </c>
      <c r="B2" s="315">
        <v>1022</v>
      </c>
      <c r="C2" s="315">
        <v>7264</v>
      </c>
      <c r="D2" s="315">
        <v>2662</v>
      </c>
      <c r="E2" s="315">
        <v>1594</v>
      </c>
      <c r="F2" s="315">
        <v>2174</v>
      </c>
      <c r="G2" s="316">
        <v>21666</v>
      </c>
    </row>
    <row r="3" spans="1:7" ht="12.95" customHeight="1" x14ac:dyDescent="0.2">
      <c r="A3" s="317" t="s">
        <v>201</v>
      </c>
      <c r="B3" s="318"/>
      <c r="C3" s="319"/>
      <c r="D3" s="319"/>
      <c r="E3" s="319"/>
      <c r="F3" s="319"/>
      <c r="G3" s="320"/>
    </row>
    <row r="4" spans="1:7" ht="12.95" customHeight="1" x14ac:dyDescent="0.2">
      <c r="A4" s="307" t="s">
        <v>227</v>
      </c>
      <c r="B4" s="321">
        <v>55.816193107111005</v>
      </c>
      <c r="C4" s="321">
        <v>92.695802227869905</v>
      </c>
      <c r="D4" s="321">
        <v>67.956502776559304</v>
      </c>
      <c r="E4" s="321">
        <v>28.194820048991602</v>
      </c>
      <c r="F4" s="321">
        <v>95.344695615859891</v>
      </c>
      <c r="G4" s="322">
        <v>73.146874279261297</v>
      </c>
    </row>
    <row r="5" spans="1:7" ht="12.95" customHeight="1" x14ac:dyDescent="0.2">
      <c r="A5" s="307" t="s">
        <v>6</v>
      </c>
      <c r="B5" s="321">
        <v>51.259175336742601</v>
      </c>
      <c r="C5" s="321">
        <v>85.265709664796503</v>
      </c>
      <c r="D5" s="321">
        <v>61.339836771485999</v>
      </c>
      <c r="E5" s="321">
        <v>22.709137370571799</v>
      </c>
      <c r="F5" s="321">
        <v>86.1287914124769</v>
      </c>
      <c r="G5" s="322">
        <v>64.793038124189195</v>
      </c>
    </row>
    <row r="6" spans="1:7" ht="12.95" customHeight="1" x14ac:dyDescent="0.2">
      <c r="A6" s="307" t="s">
        <v>7</v>
      </c>
      <c r="B6" s="323">
        <v>0</v>
      </c>
      <c r="C6" s="323">
        <v>78.012652943312304</v>
      </c>
      <c r="D6" s="323">
        <v>1.9071903967513699</v>
      </c>
      <c r="E6" s="323">
        <v>4.5270175301112801</v>
      </c>
      <c r="F6" s="323">
        <v>39.766811173397201</v>
      </c>
      <c r="G6" s="324">
        <v>34.573209960767798</v>
      </c>
    </row>
    <row r="7" spans="1:7" ht="12.95" customHeight="1" x14ac:dyDescent="0.2">
      <c r="A7" s="307" t="s">
        <v>228</v>
      </c>
      <c r="B7" s="323">
        <v>0</v>
      </c>
      <c r="C7" s="323">
        <v>7.8137488254986103</v>
      </c>
      <c r="D7" s="323">
        <v>2514.07457058809</v>
      </c>
      <c r="E7" s="323">
        <v>0</v>
      </c>
      <c r="F7" s="323">
        <v>280.27688102531403</v>
      </c>
      <c r="G7" s="325">
        <v>373.19891633990801</v>
      </c>
    </row>
    <row r="8" spans="1:7" ht="12.95" customHeight="1" x14ac:dyDescent="0.2">
      <c r="A8" s="307" t="s">
        <v>229</v>
      </c>
      <c r="B8" s="323">
        <v>207.24098697455099</v>
      </c>
      <c r="C8" s="323">
        <v>119.977254002678</v>
      </c>
      <c r="D8" s="323">
        <v>0</v>
      </c>
      <c r="E8" s="323">
        <v>41605.168977096801</v>
      </c>
      <c r="F8" s="323">
        <v>2014.6497225875801</v>
      </c>
      <c r="G8" s="325">
        <v>4528.3651252761501</v>
      </c>
    </row>
    <row r="9" spans="1:7" ht="12.95" customHeight="1" x14ac:dyDescent="0.2">
      <c r="A9" s="307" t="s">
        <v>230</v>
      </c>
      <c r="B9" s="326">
        <v>3.6517260129227598</v>
      </c>
      <c r="C9" s="326">
        <v>1.89830330777362</v>
      </c>
      <c r="D9" s="326">
        <v>2.31723431814184</v>
      </c>
      <c r="E9" s="326">
        <v>1.4887109547208899</v>
      </c>
      <c r="F9" s="326">
        <v>2.28552022312443</v>
      </c>
      <c r="G9" s="327">
        <v>2.3804255790716398</v>
      </c>
    </row>
    <row r="10" spans="1:7" ht="12.95" customHeight="1" x14ac:dyDescent="0.2">
      <c r="A10" s="307" t="s">
        <v>231</v>
      </c>
      <c r="B10" s="326">
        <v>1.5264521640675202</v>
      </c>
      <c r="C10" s="326">
        <v>1.6026200772011001</v>
      </c>
      <c r="D10" s="326">
        <v>1.36412190214851</v>
      </c>
      <c r="E10" s="326">
        <v>1.2600680540476399</v>
      </c>
      <c r="F10" s="326">
        <v>1.6908885513544398</v>
      </c>
      <c r="G10" s="327">
        <v>1.4553195095914402</v>
      </c>
    </row>
    <row r="11" spans="1:7" ht="12.95" customHeight="1" x14ac:dyDescent="0.2">
      <c r="A11" s="307"/>
      <c r="B11" s="326"/>
      <c r="C11" s="326"/>
      <c r="D11" s="326"/>
      <c r="E11" s="326"/>
      <c r="F11" s="326"/>
      <c r="G11" s="328"/>
    </row>
    <row r="12" spans="1:7" ht="12.95" customHeight="1" x14ac:dyDescent="0.2">
      <c r="A12" s="317" t="s">
        <v>232</v>
      </c>
      <c r="B12" s="318"/>
      <c r="C12" s="319"/>
      <c r="D12" s="319"/>
      <c r="E12" s="319"/>
      <c r="F12" s="319"/>
      <c r="G12" s="320"/>
    </row>
    <row r="13" spans="1:7" ht="12.95" customHeight="1" x14ac:dyDescent="0.2">
      <c r="A13" s="307" t="s">
        <v>12</v>
      </c>
      <c r="B13" s="329">
        <v>89528.232639619906</v>
      </c>
      <c r="C13" s="329">
        <v>147441.02892596801</v>
      </c>
      <c r="D13" s="329">
        <v>250454.62297875699</v>
      </c>
      <c r="E13" s="329">
        <v>58150.789215615798</v>
      </c>
      <c r="F13" s="329">
        <v>203250.99785252201</v>
      </c>
      <c r="G13" s="329">
        <f>158.214049165278*1000</f>
        <v>158214.049165278</v>
      </c>
    </row>
    <row r="14" spans="1:7" ht="12.95" customHeight="1" x14ac:dyDescent="0.2">
      <c r="A14" s="307" t="s">
        <v>13</v>
      </c>
      <c r="B14" s="329">
        <v>25048.338218639001</v>
      </c>
      <c r="C14" s="329">
        <v>91637.333656702802</v>
      </c>
      <c r="D14" s="329">
        <v>213001.41797100101</v>
      </c>
      <c r="E14" s="329">
        <v>52774.548713195698</v>
      </c>
      <c r="F14" s="329">
        <v>113014.782952265</v>
      </c>
      <c r="G14" s="329">
        <f>100.645210171539*1000</f>
        <v>100645.210171539</v>
      </c>
    </row>
    <row r="15" spans="1:7" ht="12.95" customHeight="1" x14ac:dyDescent="0.2">
      <c r="A15" s="307" t="s">
        <v>14</v>
      </c>
      <c r="B15" s="329">
        <v>183566.67839887299</v>
      </c>
      <c r="C15" s="329">
        <v>386815.81444234197</v>
      </c>
      <c r="D15" s="329">
        <v>528292.98822166701</v>
      </c>
      <c r="E15" s="329">
        <v>260988.39887995599</v>
      </c>
      <c r="F15" s="329">
        <v>394775.72420186701</v>
      </c>
      <c r="G15" s="329">
        <f>358.00859026398*1000</f>
        <v>358008.59026398003</v>
      </c>
    </row>
    <row r="16" spans="1:7" ht="12.95" customHeight="1" x14ac:dyDescent="0.2">
      <c r="A16" s="307" t="s">
        <v>233</v>
      </c>
      <c r="B16" s="329">
        <v>134269.11433819099</v>
      </c>
      <c r="C16" s="329">
        <v>345383.831393737</v>
      </c>
      <c r="D16" s="329">
        <v>475060.75694267498</v>
      </c>
      <c r="E16" s="329">
        <v>233175.238909409</v>
      </c>
      <c r="F16" s="329">
        <v>356466.252872843</v>
      </c>
      <c r="G16" s="329">
        <f>313.816736980989*1000</f>
        <v>313816.73698098899</v>
      </c>
    </row>
    <row r="17" spans="1:7" ht="12.95" customHeight="1" x14ac:dyDescent="0.2">
      <c r="A17" s="307" t="s">
        <v>16</v>
      </c>
      <c r="B17" s="329">
        <v>144074.82312467901</v>
      </c>
      <c r="C17" s="329">
        <v>223043.20604458699</v>
      </c>
      <c r="D17" s="329">
        <v>445029.63762240001</v>
      </c>
      <c r="E17" s="329">
        <v>121523.216660593</v>
      </c>
      <c r="F17" s="329">
        <v>286415.065642178</v>
      </c>
      <c r="G17" s="329">
        <f>249.216696591888*1000</f>
        <v>249216.696591888</v>
      </c>
    </row>
    <row r="18" spans="1:7" ht="12.95" customHeight="1" x14ac:dyDescent="0.2">
      <c r="A18" s="307" t="s">
        <v>17</v>
      </c>
      <c r="B18" s="329">
        <v>34821.971741353598</v>
      </c>
      <c r="C18" s="329">
        <v>119444.696954814</v>
      </c>
      <c r="D18" s="329">
        <v>294221.57870888698</v>
      </c>
      <c r="E18" s="329">
        <v>24923.979651593701</v>
      </c>
      <c r="F18" s="329">
        <v>156487.205245244</v>
      </c>
      <c r="G18" s="329">
        <f>130.05220450677*1000</f>
        <v>130052.20450677001</v>
      </c>
    </row>
    <row r="19" spans="1:7" ht="12.95" customHeight="1" x14ac:dyDescent="0.2">
      <c r="A19" s="307" t="s">
        <v>18</v>
      </c>
      <c r="B19" s="329">
        <v>145313.77856690899</v>
      </c>
      <c r="C19" s="329">
        <v>305693.57380988402</v>
      </c>
      <c r="D19" s="329">
        <v>362327.52464936097</v>
      </c>
      <c r="E19" s="329">
        <v>114407.869609086</v>
      </c>
      <c r="F19" s="329">
        <v>349039.48574068799</v>
      </c>
      <c r="G19" s="329">
        <f>283.982797671537*1000</f>
        <v>283982.79767153703</v>
      </c>
    </row>
    <row r="20" spans="1:7" ht="12.95" customHeight="1" x14ac:dyDescent="0.2">
      <c r="A20" s="307" t="s">
        <v>234</v>
      </c>
      <c r="B20" s="329">
        <v>185208.96316906801</v>
      </c>
      <c r="C20" s="329">
        <v>310833.01989033999</v>
      </c>
      <c r="D20" s="329">
        <v>621431.398415462</v>
      </c>
      <c r="E20" s="329">
        <v>272911.75814719597</v>
      </c>
      <c r="F20" s="329">
        <v>342115.32609246502</v>
      </c>
      <c r="G20" s="329">
        <f>330.567983699499*1000</f>
        <v>330567.98369949899</v>
      </c>
    </row>
    <row r="21" spans="1:7" ht="12.95" customHeight="1" x14ac:dyDescent="0.2">
      <c r="A21" s="330"/>
      <c r="B21" s="331"/>
      <c r="C21" s="331"/>
      <c r="D21" s="331"/>
      <c r="E21" s="331"/>
      <c r="F21" s="331"/>
      <c r="G21" s="328"/>
    </row>
    <row r="22" spans="1:7" ht="12.95" customHeight="1" x14ac:dyDescent="0.2">
      <c r="A22" s="317" t="s">
        <v>235</v>
      </c>
      <c r="B22" s="318"/>
      <c r="C22" s="319"/>
      <c r="D22" s="319"/>
      <c r="E22" s="319"/>
      <c r="F22" s="319"/>
      <c r="G22" s="320"/>
    </row>
    <row r="23" spans="1:7" ht="12.95" customHeight="1" x14ac:dyDescent="0.2">
      <c r="A23" s="332" t="s">
        <v>159</v>
      </c>
      <c r="B23" s="329">
        <v>276603.84927757899</v>
      </c>
      <c r="C23" s="329">
        <v>366851.33634972299</v>
      </c>
      <c r="D23" s="329">
        <v>967545.67281385197</v>
      </c>
      <c r="E23" s="329">
        <v>289499.56548103999</v>
      </c>
      <c r="F23" s="329">
        <v>439017.70220013498</v>
      </c>
      <c r="G23" s="329">
        <f>447.47405531016*1000</f>
        <v>447474.05531015998</v>
      </c>
    </row>
    <row r="24" spans="1:7" ht="12.95" customHeight="1" x14ac:dyDescent="0.2">
      <c r="A24" s="333" t="s">
        <v>23</v>
      </c>
      <c r="B24" s="329">
        <v>253.92183765407501</v>
      </c>
      <c r="C24" s="329">
        <v>253.444786094253</v>
      </c>
      <c r="D24" s="329">
        <v>808.44271758657703</v>
      </c>
      <c r="E24" s="329">
        <v>200.56942753579801</v>
      </c>
      <c r="F24" s="329">
        <v>271.33697875779399</v>
      </c>
      <c r="G24" s="329">
        <f>0.37153568795319*1000</f>
        <v>371.53568795318995</v>
      </c>
    </row>
    <row r="25" spans="1:7" ht="12.95" customHeight="1" x14ac:dyDescent="0.2">
      <c r="A25" s="307" t="s">
        <v>236</v>
      </c>
      <c r="B25" s="329">
        <v>73309.6323038095</v>
      </c>
      <c r="C25" s="329">
        <v>123748.298933525</v>
      </c>
      <c r="D25" s="329">
        <v>592943.27689652902</v>
      </c>
      <c r="E25" s="329">
        <v>112982.723738209</v>
      </c>
      <c r="F25" s="329">
        <v>169073.240191827</v>
      </c>
      <c r="G25" s="329">
        <f>192.533371756755*1000</f>
        <v>192533.37175675499</v>
      </c>
    </row>
    <row r="26" spans="1:7" ht="12.95" customHeight="1" x14ac:dyDescent="0.2">
      <c r="A26" s="307" t="s">
        <v>237</v>
      </c>
      <c r="B26" s="329">
        <v>62969.461871464802</v>
      </c>
      <c r="C26" s="329">
        <v>93672.498525990493</v>
      </c>
      <c r="D26" s="329">
        <v>130756.13150989699</v>
      </c>
      <c r="E26" s="329">
        <v>76690.398494377601</v>
      </c>
      <c r="F26" s="329">
        <v>90706.183188509996</v>
      </c>
      <c r="G26" s="329">
        <f>91.5798774080646*1000</f>
        <v>91579.877408064611</v>
      </c>
    </row>
    <row r="27" spans="1:7" ht="12.95" customHeight="1" x14ac:dyDescent="0.2">
      <c r="A27" s="334" t="s">
        <v>26</v>
      </c>
      <c r="B27" s="329">
        <v>140578.676939959</v>
      </c>
      <c r="C27" s="329">
        <v>149683.983676301</v>
      </c>
      <c r="D27" s="329">
        <v>244654.707125013</v>
      </c>
      <c r="E27" s="329">
        <v>100027.012675989</v>
      </c>
      <c r="F27" s="329">
        <v>179509.61579855601</v>
      </c>
      <c r="G27" s="329">
        <f>163.732341833293*1000</f>
        <v>163732.341833293</v>
      </c>
    </row>
    <row r="28" spans="1:7" ht="12.95" customHeight="1" x14ac:dyDescent="0.2">
      <c r="A28" s="332"/>
      <c r="B28" s="335"/>
      <c r="C28" s="335"/>
      <c r="D28" s="335"/>
      <c r="E28" s="335"/>
      <c r="F28" s="335"/>
      <c r="G28" s="329"/>
    </row>
    <row r="29" spans="1:7" ht="12.95" customHeight="1" x14ac:dyDescent="0.2">
      <c r="A29" s="333" t="s">
        <v>165</v>
      </c>
      <c r="B29" s="329">
        <v>15624.2473648094</v>
      </c>
      <c r="C29" s="329">
        <v>31431.0559259601</v>
      </c>
      <c r="D29" s="329">
        <v>81574.940780522404</v>
      </c>
      <c r="E29" s="329">
        <v>11411.4013723808</v>
      </c>
      <c r="F29" s="329">
        <v>35418.291759923603</v>
      </c>
      <c r="G29" s="329">
        <f>37.3910334345916*1000</f>
        <v>37391.033434591598</v>
      </c>
    </row>
    <row r="30" spans="1:7" ht="12.95" customHeight="1" x14ac:dyDescent="0.2">
      <c r="A30" s="333" t="s">
        <v>238</v>
      </c>
      <c r="B30" s="329">
        <v>11382.1315655658</v>
      </c>
      <c r="C30" s="329">
        <v>14819.6390281894</v>
      </c>
      <c r="D30" s="329">
        <v>12873.4797659787</v>
      </c>
      <c r="E30" s="329">
        <v>5588.9272983276696</v>
      </c>
      <c r="F30" s="329">
        <v>14302.4925753632</v>
      </c>
      <c r="G30" s="329">
        <f>11.2825239356593*1000</f>
        <v>11282.523935659301</v>
      </c>
    </row>
    <row r="31" spans="1:7" ht="12.95" customHeight="1" x14ac:dyDescent="0.2">
      <c r="A31" s="307" t="s">
        <v>239</v>
      </c>
      <c r="B31" s="329">
        <v>1616.01570905011</v>
      </c>
      <c r="C31" s="329">
        <v>1819.9115023281499</v>
      </c>
      <c r="D31" s="329">
        <v>3282.5401594742798</v>
      </c>
      <c r="E31" s="329">
        <v>1405.3980461158101</v>
      </c>
      <c r="F31" s="329">
        <v>2431.2446342766598</v>
      </c>
      <c r="G31" s="329">
        <f>2.03192534972713*1000</f>
        <v>2031.9253497271302</v>
      </c>
    </row>
    <row r="32" spans="1:7" ht="12.95" customHeight="1" x14ac:dyDescent="0.2">
      <c r="A32" s="307" t="s">
        <v>240</v>
      </c>
      <c r="B32" s="329">
        <v>51568.270133029699</v>
      </c>
      <c r="C32" s="329">
        <v>7099.7283047040801</v>
      </c>
      <c r="D32" s="329">
        <v>31035.590500120801</v>
      </c>
      <c r="E32" s="329">
        <v>5553.9498684833497</v>
      </c>
      <c r="F32" s="329">
        <v>12651.805220004901</v>
      </c>
      <c r="G32" s="329">
        <f>25.1546414970229*1000</f>
        <v>25154.641497022902</v>
      </c>
    </row>
    <row r="33" spans="1:7" ht="12.95" customHeight="1" x14ac:dyDescent="0.2">
      <c r="A33" s="332" t="s">
        <v>210</v>
      </c>
      <c r="B33" s="329">
        <v>91636.506897123007</v>
      </c>
      <c r="C33" s="329">
        <v>157375.76076703999</v>
      </c>
      <c r="D33" s="329">
        <v>279038.03747996199</v>
      </c>
      <c r="E33" s="329">
        <v>98890.138835442805</v>
      </c>
      <c r="F33" s="329">
        <v>185542.36512883499</v>
      </c>
      <c r="G33" s="329">
        <f>162.654284485475*1000</f>
        <v>162654.28448547499</v>
      </c>
    </row>
    <row r="34" spans="1:7" ht="12.95" customHeight="1" x14ac:dyDescent="0.2">
      <c r="A34" s="332"/>
      <c r="B34" s="335"/>
      <c r="C34" s="335"/>
      <c r="D34" s="335"/>
      <c r="E34" s="335"/>
      <c r="F34" s="335"/>
      <c r="G34" s="329"/>
    </row>
    <row r="35" spans="1:7" ht="12.95" customHeight="1" x14ac:dyDescent="0.2">
      <c r="A35" s="333" t="s">
        <v>241</v>
      </c>
      <c r="B35" s="329">
        <v>178.82628912055301</v>
      </c>
      <c r="C35" s="329">
        <v>238.23784341557399</v>
      </c>
      <c r="D35" s="329">
        <v>211.306406662726</v>
      </c>
      <c r="E35" s="329">
        <v>117.987397419594</v>
      </c>
      <c r="F35" s="329">
        <v>90.320292235910401</v>
      </c>
      <c r="G35" s="329">
        <f>0.163737372322321*1000</f>
        <v>163.73737232232099</v>
      </c>
    </row>
    <row r="36" spans="1:7" ht="12.95" customHeight="1" x14ac:dyDescent="0.2">
      <c r="A36" s="307" t="s">
        <v>242</v>
      </c>
      <c r="B36" s="329">
        <v>39647.6865863559</v>
      </c>
      <c r="C36" s="329">
        <v>44275.999902834199</v>
      </c>
      <c r="D36" s="329">
        <v>63914.899454554099</v>
      </c>
      <c r="E36" s="329">
        <v>41254.482705114002</v>
      </c>
      <c r="F36" s="329">
        <v>50661.064729763799</v>
      </c>
      <c r="G36" s="329">
        <f>45.5214320948441*1000</f>
        <v>45521.432094844102</v>
      </c>
    </row>
    <row r="37" spans="1:7" ht="12.95" customHeight="1" x14ac:dyDescent="0.2">
      <c r="A37" s="334" t="s">
        <v>35</v>
      </c>
      <c r="B37" s="329">
        <v>52167.646599887703</v>
      </c>
      <c r="C37" s="329">
        <v>113337.99870762099</v>
      </c>
      <c r="D37" s="329">
        <v>215334.44443207001</v>
      </c>
      <c r="E37" s="329">
        <v>57753.643527748398</v>
      </c>
      <c r="F37" s="329">
        <v>134971.62069130701</v>
      </c>
      <c r="G37" s="329">
        <f>117.296589762953*1000</f>
        <v>117296.58976295301</v>
      </c>
    </row>
    <row r="38" spans="1:7" ht="12.95" customHeight="1" x14ac:dyDescent="0.2">
      <c r="A38" s="307"/>
      <c r="B38" s="335"/>
      <c r="C38" s="335"/>
      <c r="D38" s="335"/>
      <c r="E38" s="335"/>
      <c r="F38" s="335"/>
      <c r="G38" s="329"/>
    </row>
    <row r="39" spans="1:7" ht="12.95" customHeight="1" x14ac:dyDescent="0.2">
      <c r="A39" s="333" t="s">
        <v>36</v>
      </c>
      <c r="B39" s="329">
        <v>611.213658215235</v>
      </c>
      <c r="C39" s="329">
        <v>424.262348944922</v>
      </c>
      <c r="D39" s="329">
        <v>1407.3241433962401</v>
      </c>
      <c r="E39" s="329">
        <v>144.53839231862801</v>
      </c>
      <c r="F39" s="329">
        <v>644.45214608246704</v>
      </c>
      <c r="G39" s="329">
        <f>0.565382109386709*1000</f>
        <v>565.38210938670898</v>
      </c>
    </row>
    <row r="40" spans="1:7" ht="12.95" customHeight="1" x14ac:dyDescent="0.2">
      <c r="A40" s="307" t="s">
        <v>243</v>
      </c>
      <c r="B40" s="329">
        <v>2920.93788685754</v>
      </c>
      <c r="C40" s="329">
        <v>5307.3273395850802</v>
      </c>
      <c r="D40" s="329">
        <v>11119.6610094141</v>
      </c>
      <c r="E40" s="329">
        <v>4261.4849460210498</v>
      </c>
      <c r="F40" s="329">
        <v>5545.9904237096698</v>
      </c>
      <c r="G40" s="329">
        <f>5.38065397131283*1000</f>
        <v>5380.6539713128295</v>
      </c>
    </row>
    <row r="41" spans="1:7" ht="12.95" customHeight="1" x14ac:dyDescent="0.2">
      <c r="A41" s="334" t="s">
        <v>244</v>
      </c>
      <c r="B41" s="329">
        <v>49857.922371245397</v>
      </c>
      <c r="C41" s="329">
        <v>108454.933716981</v>
      </c>
      <c r="D41" s="329">
        <v>205622.10756605299</v>
      </c>
      <c r="E41" s="329">
        <v>53636.696974045997</v>
      </c>
      <c r="F41" s="329">
        <v>130070.08241367999</v>
      </c>
      <c r="G41" s="329">
        <f>112.481317901027*1000</f>
        <v>112481.317901027</v>
      </c>
    </row>
    <row r="42" spans="1:7" ht="12.95" customHeight="1" x14ac:dyDescent="0.2">
      <c r="A42" s="336" t="s">
        <v>245</v>
      </c>
      <c r="B42" s="337">
        <f>32.6626169787002*1000</f>
        <v>32662.6169787002</v>
      </c>
      <c r="C42" s="337">
        <f>67.6735149271263*1000</f>
        <v>67673.514927126307</v>
      </c>
      <c r="D42" s="337">
        <f>150.735874295542*1000</f>
        <v>150735.87429554202</v>
      </c>
      <c r="E42" s="337">
        <f>42.5665080562531*1000</f>
        <v>42566.5080562531</v>
      </c>
      <c r="F42" s="337">
        <f>76.9241014196299*1000</f>
        <v>76924.101419629907</v>
      </c>
      <c r="G42" s="338">
        <f>77.2897753103059*1000</f>
        <v>77289.775310305893</v>
      </c>
    </row>
    <row r="43" spans="1:7" ht="12.95" customHeight="1" x14ac:dyDescent="0.2">
      <c r="A43" s="336"/>
      <c r="B43" s="337"/>
      <c r="C43" s="337"/>
      <c r="D43" s="337"/>
      <c r="E43" s="337"/>
      <c r="F43" s="337"/>
      <c r="G43" s="339"/>
    </row>
    <row r="44" spans="1:7" ht="12.95" customHeight="1" x14ac:dyDescent="0.2">
      <c r="A44" s="340" t="s">
        <v>246</v>
      </c>
      <c r="B44" s="341">
        <f>41.9729729667665*1000</f>
        <v>41972.972966766501</v>
      </c>
      <c r="C44" s="341">
        <f>90.7188442641138*1000</f>
        <v>90718.844264113795</v>
      </c>
      <c r="D44" s="341">
        <f>187.348563224922*1000</f>
        <v>187348.56322492199</v>
      </c>
      <c r="E44" s="341">
        <f>49.6227307180263*1000</f>
        <v>49622.730718026294</v>
      </c>
      <c r="F44" s="341">
        <f>115.121273575399*1000</f>
        <v>115121.273575399</v>
      </c>
      <c r="G44" s="342">
        <f>99.4519671219864*1000</f>
        <v>99451.967121986396</v>
      </c>
    </row>
    <row r="45" spans="1:7" ht="12.95" customHeight="1" x14ac:dyDescent="0.2">
      <c r="A45" s="343" t="s">
        <v>247</v>
      </c>
      <c r="B45" s="344">
        <f t="shared" ref="B45:G45" si="0">B44/B10</f>
        <v>27497.077179884618</v>
      </c>
      <c r="C45" s="344">
        <f t="shared" si="0"/>
        <v>56606.581656302442</v>
      </c>
      <c r="D45" s="344">
        <f t="shared" si="0"/>
        <v>137340.04485218332</v>
      </c>
      <c r="E45" s="344">
        <f t="shared" si="0"/>
        <v>39380.992604824969</v>
      </c>
      <c r="F45" s="344">
        <f t="shared" si="0"/>
        <v>68083.300631010992</v>
      </c>
      <c r="G45" s="344">
        <f t="shared" si="0"/>
        <v>68336.861058027105</v>
      </c>
    </row>
    <row r="46" spans="1:7" ht="12.95" customHeight="1" x14ac:dyDescent="0.2">
      <c r="A46" s="345" t="s">
        <v>248</v>
      </c>
      <c r="B46" s="346"/>
      <c r="C46" s="346"/>
      <c r="D46" s="346"/>
      <c r="E46" s="346"/>
      <c r="F46" s="346"/>
      <c r="G46" s="346"/>
    </row>
    <row r="47" spans="1:7" ht="12.95" customHeight="1" x14ac:dyDescent="0.2">
      <c r="A47" s="358" t="s">
        <v>266</v>
      </c>
      <c r="B47" s="346"/>
      <c r="C47" s="346"/>
      <c r="D47" s="346"/>
      <c r="E47" s="346"/>
      <c r="F47" s="346"/>
      <c r="G47" s="346"/>
    </row>
    <row r="48" spans="1:7" ht="12.95" customHeight="1" x14ac:dyDescent="0.2">
      <c r="A48" s="347" t="s">
        <v>249</v>
      </c>
      <c r="B48" s="346"/>
      <c r="C48" s="346"/>
      <c r="D48" s="346"/>
      <c r="E48" s="346"/>
      <c r="F48" s="346"/>
      <c r="G48" s="346"/>
    </row>
    <row r="49" spans="1:7" ht="15" x14ac:dyDescent="0.2">
      <c r="A49" s="348"/>
      <c r="B49" s="346"/>
      <c r="C49" s="346"/>
      <c r="D49" s="346"/>
      <c r="E49" s="346"/>
      <c r="F49" s="346"/>
      <c r="G49" s="346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A50" sqref="A50"/>
    </sheetView>
  </sheetViews>
  <sheetFormatPr baseColWidth="10" defaultRowHeight="12.75" x14ac:dyDescent="0.2"/>
  <cols>
    <col min="1" max="1" width="52.28515625" customWidth="1"/>
  </cols>
  <sheetData>
    <row r="1" spans="1:7" ht="60.75" customHeight="1" thickBot="1" x14ac:dyDescent="0.25">
      <c r="A1" s="368" t="s">
        <v>261</v>
      </c>
      <c r="B1" s="354" t="s">
        <v>250</v>
      </c>
      <c r="C1" s="354" t="s">
        <v>139</v>
      </c>
      <c r="D1" s="354" t="s">
        <v>140</v>
      </c>
      <c r="E1" s="354" t="s">
        <v>141</v>
      </c>
      <c r="F1" s="354" t="s">
        <v>142</v>
      </c>
      <c r="G1" s="355" t="s">
        <v>251</v>
      </c>
    </row>
    <row r="2" spans="1:7" ht="12.95" customHeight="1" thickTop="1" x14ac:dyDescent="0.2">
      <c r="A2" s="350"/>
      <c r="B2" s="315"/>
      <c r="C2" s="315"/>
      <c r="D2" s="315"/>
      <c r="E2" s="315"/>
      <c r="F2" s="315"/>
      <c r="G2" s="316"/>
    </row>
    <row r="3" spans="1:7" ht="12.95" customHeight="1" x14ac:dyDescent="0.2">
      <c r="A3" s="317" t="s">
        <v>201</v>
      </c>
      <c r="B3" s="318"/>
      <c r="C3" s="319"/>
      <c r="D3" s="319"/>
      <c r="E3" s="319"/>
      <c r="F3" s="319"/>
      <c r="G3" s="320"/>
    </row>
    <row r="4" spans="1:7" ht="12.95" customHeight="1" x14ac:dyDescent="0.2">
      <c r="A4" t="s">
        <v>252</v>
      </c>
      <c r="B4" s="356">
        <v>65.957081986466903</v>
      </c>
      <c r="C4" s="356">
        <v>93.093635367288613</v>
      </c>
      <c r="D4" s="356">
        <v>67.807564178968391</v>
      </c>
      <c r="E4" s="356">
        <v>25.936335508236699</v>
      </c>
      <c r="F4" s="356">
        <v>96.365059947314094</v>
      </c>
      <c r="G4" s="322">
        <v>73.077378403114594</v>
      </c>
    </row>
    <row r="5" spans="1:7" ht="12.95" customHeight="1" x14ac:dyDescent="0.2">
      <c r="A5" s="353" t="s">
        <v>253</v>
      </c>
      <c r="B5" s="356">
        <v>59.850980134747097</v>
      </c>
      <c r="C5" s="356">
        <v>86.816743362260809</v>
      </c>
      <c r="D5" s="356">
        <v>61.164474616295202</v>
      </c>
      <c r="E5" s="356">
        <v>20.575633445418497</v>
      </c>
      <c r="F5" s="356">
        <v>87.909688398848104</v>
      </c>
      <c r="G5" s="322">
        <v>65.489703118949507</v>
      </c>
    </row>
    <row r="6" spans="1:7" ht="12.95" customHeight="1" x14ac:dyDescent="0.2">
      <c r="A6" s="353" t="s">
        <v>254</v>
      </c>
      <c r="B6" s="357">
        <v>0</v>
      </c>
      <c r="C6" s="357">
        <v>77.635353679612507</v>
      </c>
      <c r="D6" s="357">
        <v>1.7313499030619199</v>
      </c>
      <c r="E6" s="357">
        <v>1.915723308587</v>
      </c>
      <c r="F6" s="357">
        <v>39.038767587798297</v>
      </c>
      <c r="G6" s="324">
        <v>34.026163253436202</v>
      </c>
    </row>
    <row r="7" spans="1:7" ht="12.95" customHeight="1" x14ac:dyDescent="0.2">
      <c r="A7" s="353" t="s">
        <v>255</v>
      </c>
      <c r="B7" s="357">
        <v>0</v>
      </c>
      <c r="C7" s="357">
        <v>8.2104429070813794</v>
      </c>
      <c r="D7" s="357">
        <v>2373.00210560398</v>
      </c>
      <c r="E7" s="357">
        <v>0</v>
      </c>
      <c r="F7" s="357">
        <v>255.93135971698899</v>
      </c>
      <c r="G7" s="324">
        <v>353.18576745585602</v>
      </c>
    </row>
    <row r="8" spans="1:7" ht="12.95" customHeight="1" x14ac:dyDescent="0.2">
      <c r="A8" s="353" t="s">
        <v>256</v>
      </c>
      <c r="B8" s="357">
        <v>0</v>
      </c>
      <c r="C8" s="357">
        <v>145.85610340815199</v>
      </c>
      <c r="D8" s="357">
        <v>0</v>
      </c>
      <c r="E8" s="323">
        <v>47786.806857845098</v>
      </c>
      <c r="F8" s="323">
        <v>2098.4842509359901</v>
      </c>
      <c r="G8" s="325">
        <v>4682.9190995358704</v>
      </c>
    </row>
    <row r="9" spans="1:7" ht="12.95" customHeight="1" x14ac:dyDescent="0.2">
      <c r="A9" s="353" t="s">
        <v>257</v>
      </c>
      <c r="B9" s="356">
        <v>3.1772660824246102</v>
      </c>
      <c r="C9" s="356">
        <v>1.9335312983653798</v>
      </c>
      <c r="D9" s="356">
        <v>2.2461064231325398</v>
      </c>
      <c r="E9" s="356">
        <v>1.4020550793442101</v>
      </c>
      <c r="F9" s="356">
        <v>2.1967761887761301</v>
      </c>
      <c r="G9" s="322">
        <v>2.3737355318311399</v>
      </c>
    </row>
    <row r="10" spans="1:7" ht="12.95" customHeight="1" x14ac:dyDescent="0.2">
      <c r="A10" s="353" t="s">
        <v>258</v>
      </c>
      <c r="B10" s="356">
        <v>1.3760409623563898</v>
      </c>
      <c r="C10" s="356">
        <v>1.6314902326877001</v>
      </c>
      <c r="D10" s="356">
        <v>1.33656909306232</v>
      </c>
      <c r="E10" s="356">
        <v>1.1983048390795599</v>
      </c>
      <c r="F10" s="356">
        <v>1.5711684784195001</v>
      </c>
      <c r="G10" s="322">
        <v>1.4638732819586098</v>
      </c>
    </row>
    <row r="11" spans="1:7" ht="12.95" customHeight="1" x14ac:dyDescent="0.2">
      <c r="A11" s="307"/>
      <c r="B11" s="326"/>
      <c r="C11" s="326"/>
      <c r="D11" s="326"/>
      <c r="E11" s="326"/>
      <c r="F11" s="326"/>
      <c r="G11" s="328"/>
    </row>
    <row r="12" spans="1:7" ht="12.95" customHeight="1" x14ac:dyDescent="0.2">
      <c r="A12" s="317" t="s">
        <v>262</v>
      </c>
      <c r="B12" s="318"/>
      <c r="C12" s="319"/>
      <c r="D12" s="319"/>
      <c r="E12" s="319"/>
      <c r="F12" s="319"/>
      <c r="G12" s="320"/>
    </row>
    <row r="13" spans="1:7" ht="12.95" customHeight="1" x14ac:dyDescent="0.2">
      <c r="A13" s="307" t="s">
        <v>12</v>
      </c>
      <c r="B13" s="329">
        <v>92004.456267866204</v>
      </c>
      <c r="C13" s="329">
        <v>158531.26646576601</v>
      </c>
      <c r="D13" s="329">
        <v>258193.21852650301</v>
      </c>
      <c r="E13" s="329">
        <v>64352.961929940597</v>
      </c>
      <c r="F13" s="329">
        <v>177205.37471016301</v>
      </c>
      <c r="G13" s="329">
        <v>155708.04673665599</v>
      </c>
    </row>
    <row r="14" spans="1:7" ht="12.95" customHeight="1" x14ac:dyDescent="0.2">
      <c r="A14" s="307" t="s">
        <v>13</v>
      </c>
      <c r="B14" s="329">
        <v>41446.455750077002</v>
      </c>
      <c r="C14" s="329">
        <v>45132.073328045699</v>
      </c>
      <c r="D14" s="329">
        <v>104666.99411483201</v>
      </c>
      <c r="E14" s="329">
        <v>46919.577428046097</v>
      </c>
      <c r="F14" s="329">
        <v>34862.814287063396</v>
      </c>
      <c r="G14" s="329">
        <v>47252.310477622901</v>
      </c>
    </row>
    <row r="15" spans="1:7" ht="12.95" customHeight="1" x14ac:dyDescent="0.2">
      <c r="A15" s="307" t="s">
        <v>14</v>
      </c>
      <c r="B15" s="329">
        <v>185498.58859041001</v>
      </c>
      <c r="C15" s="329">
        <v>420390.86700768699</v>
      </c>
      <c r="D15" s="329">
        <v>551643.54671901895</v>
      </c>
      <c r="E15" s="329">
        <v>270522.04133116</v>
      </c>
      <c r="F15" s="329">
        <v>411149.9997709</v>
      </c>
      <c r="G15" s="329">
        <v>383937.79492744303</v>
      </c>
    </row>
    <row r="16" spans="1:7" ht="12.95" customHeight="1" x14ac:dyDescent="0.2">
      <c r="A16" s="307" t="s">
        <v>233</v>
      </c>
      <c r="B16" s="329">
        <v>139229.71569171801</v>
      </c>
      <c r="C16" s="329">
        <v>374764.59816758701</v>
      </c>
      <c r="D16" s="329">
        <v>499135.78025521297</v>
      </c>
      <c r="E16" s="329">
        <v>243887.27614138799</v>
      </c>
      <c r="F16" s="329">
        <v>357129.60526462598</v>
      </c>
      <c r="G16" s="329">
        <v>337943.93181074498</v>
      </c>
    </row>
    <row r="17" spans="1:7" ht="12.95" customHeight="1" x14ac:dyDescent="0.2">
      <c r="A17" s="307" t="s">
        <v>16</v>
      </c>
      <c r="B17" s="329">
        <v>165245.09760209199</v>
      </c>
      <c r="C17" s="329">
        <v>238549.30704778901</v>
      </c>
      <c r="D17" s="329">
        <v>407978.50833429099</v>
      </c>
      <c r="E17" s="329">
        <v>125500.44805380001</v>
      </c>
      <c r="F17" s="329">
        <v>266970.48557263002</v>
      </c>
      <c r="G17" s="329">
        <v>246473.841451099</v>
      </c>
    </row>
    <row r="18" spans="1:7" ht="12.95" customHeight="1" x14ac:dyDescent="0.2">
      <c r="A18" s="307" t="s">
        <v>17</v>
      </c>
      <c r="B18" s="335">
        <v>38456.094016854098</v>
      </c>
      <c r="C18" s="335">
        <v>117467.25423943999</v>
      </c>
      <c r="D18" s="335">
        <v>250860.98377903199</v>
      </c>
      <c r="E18" s="335">
        <v>25599.415076302001</v>
      </c>
      <c r="F18" s="335">
        <v>134920.41308201</v>
      </c>
      <c r="G18" s="329">
        <v>120121.033375221</v>
      </c>
    </row>
    <row r="19" spans="1:7" ht="12.95" customHeight="1" x14ac:dyDescent="0.2">
      <c r="A19" s="307" t="s">
        <v>18</v>
      </c>
      <c r="B19" s="329">
        <v>151972.02874384201</v>
      </c>
      <c r="C19" s="329">
        <v>334094.89919288899</v>
      </c>
      <c r="D19" s="329">
        <v>414566.57995171298</v>
      </c>
      <c r="E19" s="329">
        <v>119381.24769975099</v>
      </c>
      <c r="F19" s="329">
        <v>315387.03569590201</v>
      </c>
      <c r="G19" s="329">
        <v>293852.136230706</v>
      </c>
    </row>
    <row r="20" spans="1:7" ht="12.95" customHeight="1" x14ac:dyDescent="0.2">
      <c r="A20" s="307" t="s">
        <v>234</v>
      </c>
      <c r="B20" s="329">
        <v>203004.20798814399</v>
      </c>
      <c r="C20" s="329">
        <v>332652.32319993299</v>
      </c>
      <c r="D20" s="329">
        <v>554513.93609547894</v>
      </c>
      <c r="E20" s="329">
        <v>280004.65588870202</v>
      </c>
      <c r="F20" s="329">
        <v>372249.01984853199</v>
      </c>
      <c r="G20" s="329">
        <v>343746.09691693902</v>
      </c>
    </row>
    <row r="21" spans="1:7" ht="12.95" customHeight="1" x14ac:dyDescent="0.2">
      <c r="A21" s="330"/>
      <c r="B21" s="329"/>
      <c r="C21" s="329"/>
      <c r="D21" s="329"/>
      <c r="E21" s="329"/>
      <c r="F21" s="329"/>
      <c r="G21" s="329"/>
    </row>
    <row r="22" spans="1:7" ht="12.95" customHeight="1" x14ac:dyDescent="0.2">
      <c r="A22" s="317" t="s">
        <v>263</v>
      </c>
      <c r="B22" s="318"/>
      <c r="C22" s="319"/>
      <c r="D22" s="319"/>
      <c r="E22" s="319"/>
      <c r="F22" s="319"/>
      <c r="G22" s="320"/>
    </row>
    <row r="23" spans="1:7" ht="12.95" customHeight="1" x14ac:dyDescent="0.2">
      <c r="A23" s="332" t="s">
        <v>159</v>
      </c>
      <c r="B23" s="329">
        <v>307718.66946828598</v>
      </c>
      <c r="C23" s="329">
        <v>342864.81641710101</v>
      </c>
      <c r="D23" s="329">
        <v>930847.80231488904</v>
      </c>
      <c r="E23" s="329">
        <v>298611.16464499303</v>
      </c>
      <c r="F23" s="329">
        <v>415309.03117207898</v>
      </c>
      <c r="G23" s="329">
        <v>429915.64019378199</v>
      </c>
    </row>
    <row r="24" spans="1:7" ht="12.95" customHeight="1" x14ac:dyDescent="0.2">
      <c r="A24" s="333" t="s">
        <v>23</v>
      </c>
      <c r="B24" s="329">
        <v>480.20025981377898</v>
      </c>
      <c r="C24" s="329">
        <v>483.92907600115302</v>
      </c>
      <c r="D24" s="329">
        <v>888.93428831091205</v>
      </c>
      <c r="E24" s="329">
        <v>224.11854392929499</v>
      </c>
      <c r="F24" s="329">
        <v>1089.6653480605501</v>
      </c>
      <c r="G24" s="329">
        <v>641.70373104740497</v>
      </c>
    </row>
    <row r="25" spans="1:7" ht="12.95" customHeight="1" x14ac:dyDescent="0.2">
      <c r="A25" s="307" t="s">
        <v>236</v>
      </c>
      <c r="B25" s="329">
        <v>83579.190056575593</v>
      </c>
      <c r="C25" s="329">
        <v>134086.83364185799</v>
      </c>
      <c r="D25" s="329">
        <v>533508.60488378606</v>
      </c>
      <c r="E25" s="329">
        <v>122020.712782061</v>
      </c>
      <c r="F25" s="329">
        <v>176190.68481278999</v>
      </c>
      <c r="G25" s="329">
        <v>191727.324993916</v>
      </c>
    </row>
    <row r="26" spans="1:7" ht="12.95" customHeight="1" x14ac:dyDescent="0.2">
      <c r="A26" s="307" t="s">
        <v>237</v>
      </c>
      <c r="B26" s="329">
        <v>70063.656225143597</v>
      </c>
      <c r="C26" s="329">
        <v>99575.334125590001</v>
      </c>
      <c r="D26" s="329">
        <v>152542.015435554</v>
      </c>
      <c r="E26" s="329">
        <v>81979.027312071805</v>
      </c>
      <c r="F26" s="329">
        <v>112123.890845694</v>
      </c>
      <c r="G26" s="329">
        <v>100797.364248429</v>
      </c>
    </row>
    <row r="27" spans="1:7" ht="12.95" customHeight="1" x14ac:dyDescent="0.2">
      <c r="A27" s="334" t="s">
        <v>26</v>
      </c>
      <c r="B27" s="329">
        <v>154556.023446381</v>
      </c>
      <c r="C27" s="329">
        <v>109686.57772565501</v>
      </c>
      <c r="D27" s="329">
        <v>245686.11628386</v>
      </c>
      <c r="E27" s="329">
        <v>94835.543094789202</v>
      </c>
      <c r="F27" s="329">
        <v>128084.120861656</v>
      </c>
      <c r="G27" s="329">
        <v>138032.65468248399</v>
      </c>
    </row>
    <row r="28" spans="1:7" ht="12.95" customHeight="1" x14ac:dyDescent="0.2">
      <c r="A28" s="332"/>
      <c r="B28" s="335"/>
      <c r="C28" s="335"/>
      <c r="D28" s="335"/>
      <c r="E28" s="335"/>
      <c r="F28" s="335"/>
      <c r="G28" s="329"/>
    </row>
    <row r="29" spans="1:7" ht="12.95" customHeight="1" x14ac:dyDescent="0.2">
      <c r="A29" s="333" t="s">
        <v>165</v>
      </c>
      <c r="B29" s="329">
        <v>30435.896335391499</v>
      </c>
      <c r="C29" s="329">
        <v>32478.615096347901</v>
      </c>
      <c r="D29" s="329">
        <v>35671.488623886296</v>
      </c>
      <c r="E29" s="329">
        <v>11293.930958738099</v>
      </c>
      <c r="F29" s="329">
        <v>34949.863466455303</v>
      </c>
      <c r="G29" s="329">
        <v>30405.796938855499</v>
      </c>
    </row>
    <row r="30" spans="1:7" ht="12.95" customHeight="1" x14ac:dyDescent="0.2">
      <c r="A30" s="333" t="s">
        <v>238</v>
      </c>
      <c r="B30" s="329">
        <v>13784.507337110501</v>
      </c>
      <c r="C30" s="329">
        <v>15495.777644432699</v>
      </c>
      <c r="D30" s="329">
        <v>13196.6609013785</v>
      </c>
      <c r="E30" s="329">
        <v>5430.5283758141804</v>
      </c>
      <c r="F30" s="329">
        <v>14612.450958760501</v>
      </c>
      <c r="G30" s="329">
        <v>11772.232374532199</v>
      </c>
    </row>
    <row r="31" spans="1:7" ht="12.95" customHeight="1" x14ac:dyDescent="0.2">
      <c r="A31" s="307" t="s">
        <v>239</v>
      </c>
      <c r="B31" s="329">
        <v>1919.96632741957</v>
      </c>
      <c r="C31" s="329">
        <v>1927.30717763033</v>
      </c>
      <c r="D31" s="329">
        <v>3169.47854960938</v>
      </c>
      <c r="E31" s="329">
        <v>1561.929205699</v>
      </c>
      <c r="F31" s="329">
        <v>2738.6552625101599</v>
      </c>
      <c r="G31" s="329">
        <v>2097.2377637685699</v>
      </c>
    </row>
    <row r="32" spans="1:7" ht="12.95" customHeight="1" x14ac:dyDescent="0.2">
      <c r="A32" s="307" t="s">
        <v>240</v>
      </c>
      <c r="B32" s="329">
        <v>48112.9373533217</v>
      </c>
      <c r="C32" s="329">
        <v>7617.2099541297503</v>
      </c>
      <c r="D32" s="329">
        <v>30499.5827705171</v>
      </c>
      <c r="E32" s="329">
        <v>5676.4935422131302</v>
      </c>
      <c r="F32" s="329">
        <v>16030.282781665899</v>
      </c>
      <c r="G32" s="329">
        <v>26224.500905537301</v>
      </c>
    </row>
    <row r="33" spans="1:7" ht="12.95" customHeight="1" x14ac:dyDescent="0.2">
      <c r="A33" s="332" t="s">
        <v>210</v>
      </c>
      <c r="B33" s="329">
        <v>121174.508763921</v>
      </c>
      <c r="C33" s="329">
        <v>117124.89804581</v>
      </c>
      <c r="D33" s="329">
        <v>234491.882686242</v>
      </c>
      <c r="E33" s="329">
        <v>93460.522929800907</v>
      </c>
      <c r="F33" s="329">
        <v>129652.595325175</v>
      </c>
      <c r="G33" s="329">
        <v>128344.48057750201</v>
      </c>
    </row>
    <row r="34" spans="1:7" ht="12.95" customHeight="1" x14ac:dyDescent="0.2">
      <c r="A34" s="332"/>
      <c r="B34" s="335"/>
      <c r="C34" s="335"/>
      <c r="D34" s="335"/>
      <c r="E34" s="335"/>
      <c r="F34" s="335"/>
      <c r="G34" s="329"/>
    </row>
    <row r="35" spans="1:7" ht="12.95" customHeight="1" x14ac:dyDescent="0.2">
      <c r="A35" s="333" t="s">
        <v>241</v>
      </c>
      <c r="B35" s="329">
        <v>131.180250207363</v>
      </c>
      <c r="C35" s="329">
        <v>178.02174102407699</v>
      </c>
      <c r="D35" s="329">
        <v>323.32330760281002</v>
      </c>
      <c r="E35" s="329">
        <v>72.498898040436003</v>
      </c>
      <c r="F35" s="329">
        <v>362.65219859684498</v>
      </c>
      <c r="G35" s="329">
        <v>190.549963676358</v>
      </c>
    </row>
    <row r="36" spans="1:7" ht="12.95" customHeight="1" x14ac:dyDescent="0.2">
      <c r="A36" s="307" t="s">
        <v>242</v>
      </c>
      <c r="B36" s="329">
        <v>39826.659245254697</v>
      </c>
      <c r="C36" s="329">
        <v>48678.514884416603</v>
      </c>
      <c r="D36" s="329">
        <v>64108.393717441402</v>
      </c>
      <c r="E36" s="329">
        <v>41912.770411437203</v>
      </c>
      <c r="F36" s="329">
        <v>55712.188041687499</v>
      </c>
      <c r="G36" s="329">
        <v>49172.7753470264</v>
      </c>
    </row>
    <row r="37" spans="1:7" ht="12.95" customHeight="1" x14ac:dyDescent="0.2">
      <c r="A37" s="334" t="s">
        <v>35</v>
      </c>
      <c r="B37" s="329">
        <v>81479.029768873195</v>
      </c>
      <c r="C37" s="329">
        <v>68624.404902417402</v>
      </c>
      <c r="D37" s="329">
        <v>170706.81227640301</v>
      </c>
      <c r="E37" s="329">
        <v>51620.2514164042</v>
      </c>
      <c r="F37" s="329">
        <v>74303.059482083903</v>
      </c>
      <c r="G37" s="329">
        <v>79362.255194151701</v>
      </c>
    </row>
    <row r="38" spans="1:7" ht="12.95" customHeight="1" x14ac:dyDescent="0.2">
      <c r="A38" s="307"/>
      <c r="B38" s="335"/>
      <c r="C38" s="335"/>
      <c r="D38" s="335"/>
      <c r="E38" s="335"/>
      <c r="F38" s="335"/>
      <c r="G38" s="329"/>
    </row>
    <row r="39" spans="1:7" ht="12.95" customHeight="1" x14ac:dyDescent="0.2">
      <c r="A39" s="333" t="s">
        <v>36</v>
      </c>
      <c r="B39" s="329">
        <v>1086.1068186196201</v>
      </c>
      <c r="C39" s="329">
        <v>1028.19681851014</v>
      </c>
      <c r="D39" s="329">
        <v>2581.3596389118502</v>
      </c>
      <c r="E39" s="329">
        <v>265.07496333007498</v>
      </c>
      <c r="F39" s="329">
        <v>1521.8379940929001</v>
      </c>
      <c r="G39" s="329">
        <v>1218.2772235113</v>
      </c>
    </row>
    <row r="40" spans="1:7" ht="12.95" customHeight="1" x14ac:dyDescent="0.2">
      <c r="A40" s="307" t="s">
        <v>243</v>
      </c>
      <c r="B40" s="329">
        <v>3848.0211321598199</v>
      </c>
      <c r="C40" s="329">
        <v>6624.6651398598697</v>
      </c>
      <c r="D40" s="329">
        <v>11237.643683940099</v>
      </c>
      <c r="E40" s="329">
        <v>5040.3837808103599</v>
      </c>
      <c r="F40" s="329">
        <v>7229.6864930582597</v>
      </c>
      <c r="G40" s="329">
        <v>6581.9336189653104</v>
      </c>
    </row>
    <row r="41" spans="1:7" ht="12.95" customHeight="1" x14ac:dyDescent="0.2">
      <c r="A41" s="334" t="s">
        <v>244</v>
      </c>
      <c r="B41" s="329">
        <v>78717.115455332998</v>
      </c>
      <c r="C41" s="329">
        <v>63027.936581067697</v>
      </c>
      <c r="D41" s="329">
        <v>162050.52823137501</v>
      </c>
      <c r="E41" s="329">
        <v>46844.942598923903</v>
      </c>
      <c r="F41" s="329">
        <v>68595.210983118595</v>
      </c>
      <c r="G41" s="329">
        <v>73998.598798697698</v>
      </c>
    </row>
    <row r="42" spans="1:7" ht="12.95" customHeight="1" x14ac:dyDescent="0.2">
      <c r="A42" s="336" t="s">
        <v>245</v>
      </c>
      <c r="B42" s="337">
        <v>57205.503040065414</v>
      </c>
      <c r="C42" s="337">
        <v>38632.126210915849</v>
      </c>
      <c r="D42" s="337">
        <v>121243.65966003906</v>
      </c>
      <c r="E42" s="337">
        <v>39092.675812697518</v>
      </c>
      <c r="F42" s="337">
        <v>43658.724016740205</v>
      </c>
      <c r="G42" s="338">
        <v>50549.866378932908</v>
      </c>
    </row>
    <row r="43" spans="1:7" ht="12.95" customHeight="1" x14ac:dyDescent="0.2">
      <c r="A43" s="336"/>
      <c r="B43" s="337"/>
      <c r="C43" s="337"/>
      <c r="D43" s="337"/>
      <c r="E43" s="337"/>
      <c r="F43" s="337"/>
      <c r="G43" s="339"/>
    </row>
    <row r="44" spans="1:7" ht="12.95" customHeight="1" x14ac:dyDescent="0.2">
      <c r="A44" s="340" t="s">
        <v>246</v>
      </c>
      <c r="B44" s="341">
        <f>41.9729729667665*1000</f>
        <v>41972.972966766501</v>
      </c>
      <c r="C44" s="341">
        <f>90.7188442641138*1000</f>
        <v>90718.844264113795</v>
      </c>
      <c r="D44" s="341">
        <f>187.348563224922*1000</f>
        <v>187348.56322492199</v>
      </c>
      <c r="E44" s="341">
        <f>49.6227307180263*1000</f>
        <v>49622.730718026294</v>
      </c>
      <c r="F44" s="341">
        <f>115.121273575399*1000</f>
        <v>115121.273575399</v>
      </c>
      <c r="G44" s="342">
        <f>99.4519671219864*1000</f>
        <v>99451.967121986396</v>
      </c>
    </row>
    <row r="45" spans="1:7" ht="12.95" customHeight="1" x14ac:dyDescent="0.2">
      <c r="A45" s="343" t="s">
        <v>247</v>
      </c>
      <c r="B45" s="344">
        <f t="shared" ref="B45:G45" si="0">B44/B10</f>
        <v>30502.706034920819</v>
      </c>
      <c r="C45" s="344">
        <f>C44/C10</f>
        <v>55604.895724484057</v>
      </c>
      <c r="D45" s="344">
        <f t="shared" si="0"/>
        <v>140171.25204928446</v>
      </c>
      <c r="E45" s="344">
        <f t="shared" si="0"/>
        <v>41410.773869646087</v>
      </c>
      <c r="F45" s="344">
        <f t="shared" si="0"/>
        <v>73271.119651791887</v>
      </c>
      <c r="G45" s="344">
        <f t="shared" si="0"/>
        <v>67937.551936820135</v>
      </c>
    </row>
    <row r="46" spans="1:7" ht="12.95" customHeight="1" x14ac:dyDescent="0.2">
      <c r="A46" s="358" t="s">
        <v>260</v>
      </c>
      <c r="B46" s="349"/>
      <c r="C46" s="349"/>
      <c r="D46" s="349"/>
      <c r="E46" s="349"/>
      <c r="F46" s="349"/>
      <c r="G46" s="349"/>
    </row>
    <row r="47" spans="1:7" ht="12.95" customHeight="1" x14ac:dyDescent="0.2">
      <c r="A47" s="358" t="s">
        <v>266</v>
      </c>
      <c r="B47" s="346"/>
      <c r="C47" s="346"/>
      <c r="D47" s="346"/>
      <c r="E47" s="346"/>
      <c r="F47" s="346"/>
      <c r="G47" s="346"/>
    </row>
    <row r="48" spans="1:7" x14ac:dyDescent="0.2">
      <c r="A48" s="351" t="s">
        <v>259</v>
      </c>
    </row>
    <row r="49" spans="1:7" ht="12.95" customHeight="1" x14ac:dyDescent="0.2">
      <c r="A49" s="359" t="s">
        <v>249</v>
      </c>
      <c r="B49" s="346"/>
      <c r="C49" s="346"/>
      <c r="D49" s="346"/>
      <c r="E49" s="346"/>
      <c r="F49" s="346"/>
      <c r="G49" s="346"/>
    </row>
    <row r="50" spans="1:7" ht="15" x14ac:dyDescent="0.2">
      <c r="A50" s="348"/>
      <c r="B50" s="346"/>
      <c r="C50" s="346"/>
      <c r="D50" s="346"/>
      <c r="E50" s="346"/>
      <c r="F50" s="346"/>
      <c r="G50" s="346"/>
    </row>
    <row r="51" spans="1:7" ht="15" x14ac:dyDescent="0.2">
      <c r="A51" s="348"/>
      <c r="B51" s="346"/>
      <c r="C51" s="346"/>
      <c r="D51" s="346"/>
      <c r="E51" s="346"/>
      <c r="F51" s="346"/>
      <c r="G51" s="346"/>
    </row>
    <row r="52" spans="1:7" x14ac:dyDescent="0.2">
      <c r="A52" s="351"/>
    </row>
    <row r="53" spans="1:7" x14ac:dyDescent="0.2">
      <c r="A53" s="35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S21" sqref="S21"/>
    </sheetView>
  </sheetViews>
  <sheetFormatPr baseColWidth="10" defaultRowHeight="12.75" x14ac:dyDescent="0.2"/>
  <sheetData>
    <row r="1" spans="1:1" ht="14.25" x14ac:dyDescent="0.2">
      <c r="A1" s="3" t="s">
        <v>0</v>
      </c>
    </row>
    <row r="2" spans="1:1" ht="14.25" x14ac:dyDescent="0.2">
      <c r="A2" s="3" t="s">
        <v>225</v>
      </c>
    </row>
    <row r="3" spans="1:1" ht="14.25" x14ac:dyDescent="0.2">
      <c r="A3" s="3"/>
    </row>
    <row r="4" spans="1:1" ht="14.25" x14ac:dyDescent="0.2">
      <c r="A4" s="3"/>
    </row>
    <row r="5" spans="1:1" ht="15" x14ac:dyDescent="0.2">
      <c r="A5" s="311" t="s">
        <v>115</v>
      </c>
    </row>
    <row r="6" spans="1:1" ht="15" x14ac:dyDescent="0.25">
      <c r="A6" s="313" t="s">
        <v>221</v>
      </c>
    </row>
    <row r="7" spans="1:1" ht="15" x14ac:dyDescent="0.25">
      <c r="A7" s="1"/>
    </row>
    <row r="8" spans="1:1" ht="15.75" x14ac:dyDescent="0.25">
      <c r="A8" s="312" t="s">
        <v>222</v>
      </c>
    </row>
    <row r="19" spans="10:12" ht="16.5" x14ac:dyDescent="0.25">
      <c r="L19" s="314" t="s">
        <v>223</v>
      </c>
    </row>
    <row r="23" spans="10:12" ht="16.5" x14ac:dyDescent="0.25">
      <c r="J23" s="314" t="s">
        <v>224</v>
      </c>
    </row>
  </sheetData>
  <phoneticPr fontId="2" type="noConversion"/>
  <hyperlinks>
    <hyperlink ref="A6" r:id="rId1"/>
    <hyperlink ref="L19" r:id="rId2"/>
    <hyperlink ref="A8" r:id="rId3"/>
    <hyperlink ref="J23" r:id="rId4"/>
  </hyperlinks>
  <pageMargins left="0.78740157499999996" right="0.78740157499999996" top="0.984251969" bottom="0.984251969" header="0.4921259845" footer="0.4921259845"/>
  <pageSetup paperSize="9" orientation="portrait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B14" sqref="B14"/>
    </sheetView>
  </sheetViews>
  <sheetFormatPr baseColWidth="10" defaultRowHeight="12.75" x14ac:dyDescent="0.2"/>
  <cols>
    <col min="1" max="1" width="44.855468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5" spans="1:7" x14ac:dyDescent="0.2">
      <c r="A5" s="6" t="s">
        <v>127</v>
      </c>
    </row>
    <row r="6" spans="1:7" x14ac:dyDescent="0.2">
      <c r="A6" s="42" t="s">
        <v>123</v>
      </c>
      <c r="B6" s="7"/>
      <c r="C6" s="7"/>
      <c r="D6" s="7"/>
      <c r="E6" s="8"/>
      <c r="F6" s="8"/>
      <c r="G6" s="8"/>
    </row>
    <row r="7" spans="1:7" ht="24" x14ac:dyDescent="0.2">
      <c r="A7" s="9"/>
      <c r="B7" s="10" t="s">
        <v>49</v>
      </c>
      <c r="C7" s="10" t="s">
        <v>50</v>
      </c>
      <c r="D7" s="10" t="s">
        <v>2</v>
      </c>
      <c r="E7" s="10" t="s">
        <v>117</v>
      </c>
      <c r="F7" s="10" t="s">
        <v>53</v>
      </c>
      <c r="G7" s="10" t="s">
        <v>52</v>
      </c>
    </row>
    <row r="8" spans="1:7" x14ac:dyDescent="0.2">
      <c r="A8" s="9"/>
      <c r="B8" s="10"/>
      <c r="C8" s="10"/>
      <c r="D8" s="10"/>
      <c r="E8" s="10"/>
      <c r="F8" s="10"/>
      <c r="G8" s="11"/>
    </row>
    <row r="9" spans="1:7" x14ac:dyDescent="0.2">
      <c r="A9" s="9"/>
      <c r="B9" s="12"/>
      <c r="C9" s="12"/>
      <c r="D9" s="12"/>
      <c r="E9" s="12"/>
      <c r="F9" s="12"/>
      <c r="G9" s="13"/>
    </row>
    <row r="10" spans="1:7" x14ac:dyDescent="0.2">
      <c r="A10" s="14" t="s">
        <v>3</v>
      </c>
      <c r="B10" s="15">
        <v>2901</v>
      </c>
      <c r="C10" s="15">
        <v>17119</v>
      </c>
      <c r="D10" s="15">
        <v>5461</v>
      </c>
      <c r="E10" s="15">
        <v>3755</v>
      </c>
      <c r="F10" s="15">
        <v>2495</v>
      </c>
      <c r="G10" s="15">
        <v>38719</v>
      </c>
    </row>
    <row r="11" spans="1:7" x14ac:dyDescent="0.2">
      <c r="A11" s="17" t="s">
        <v>4</v>
      </c>
    </row>
    <row r="12" spans="1:7" x14ac:dyDescent="0.2">
      <c r="A12" s="14" t="s">
        <v>5</v>
      </c>
      <c r="B12" s="167">
        <v>24.31</v>
      </c>
      <c r="C12" s="167">
        <v>40.29</v>
      </c>
      <c r="D12" s="167">
        <v>25.94</v>
      </c>
      <c r="E12" s="167">
        <v>41.32</v>
      </c>
      <c r="F12" s="167">
        <v>46.48</v>
      </c>
      <c r="G12" s="167">
        <v>37.74</v>
      </c>
    </row>
    <row r="13" spans="1:7" x14ac:dyDescent="0.2">
      <c r="A13" s="14" t="s">
        <v>6</v>
      </c>
      <c r="B13" s="167">
        <v>19.63</v>
      </c>
      <c r="C13" s="167">
        <v>28.82</v>
      </c>
      <c r="D13" s="167">
        <v>16.2</v>
      </c>
      <c r="E13" s="167">
        <v>26.06</v>
      </c>
      <c r="F13" s="167">
        <v>34.950000000000003</v>
      </c>
      <c r="G13" s="167">
        <v>26.7</v>
      </c>
    </row>
    <row r="14" spans="1:7" x14ac:dyDescent="0.2">
      <c r="A14" s="14" t="s">
        <v>7</v>
      </c>
      <c r="B14" s="161">
        <v>0.1</v>
      </c>
      <c r="C14" s="164">
        <v>33.700000000000003</v>
      </c>
      <c r="D14" s="165">
        <v>2.2000000000000002</v>
      </c>
      <c r="E14" s="164">
        <v>20</v>
      </c>
      <c r="F14" s="164">
        <v>22.4</v>
      </c>
      <c r="G14" s="164">
        <v>21.2</v>
      </c>
    </row>
    <row r="15" spans="1:7" x14ac:dyDescent="0.2">
      <c r="A15" s="14" t="s">
        <v>8</v>
      </c>
      <c r="B15" s="161">
        <v>0.3</v>
      </c>
      <c r="C15" s="166">
        <v>0.3</v>
      </c>
      <c r="D15" s="164">
        <v>84.6</v>
      </c>
      <c r="E15" s="164">
        <v>59</v>
      </c>
      <c r="F15" s="166" t="s">
        <v>118</v>
      </c>
      <c r="G15" s="164">
        <v>20.6</v>
      </c>
    </row>
    <row r="16" spans="1:7" x14ac:dyDescent="0.2">
      <c r="A16" s="14" t="s">
        <v>9</v>
      </c>
      <c r="B16" s="161">
        <v>0</v>
      </c>
      <c r="C16" s="166">
        <v>0</v>
      </c>
      <c r="D16" s="164">
        <v>541.9</v>
      </c>
      <c r="E16" s="164">
        <v>363.2</v>
      </c>
      <c r="F16" s="166">
        <v>0</v>
      </c>
      <c r="G16" s="164">
        <v>130.5</v>
      </c>
    </row>
    <row r="17" spans="1:7" x14ac:dyDescent="0.2">
      <c r="A17" s="14" t="s">
        <v>11</v>
      </c>
      <c r="B17" s="22">
        <v>2</v>
      </c>
      <c r="C17" s="22">
        <v>1.5</v>
      </c>
      <c r="D17" s="22">
        <v>1.7</v>
      </c>
      <c r="E17" s="22">
        <v>1.7</v>
      </c>
      <c r="F17" s="22">
        <v>1.6</v>
      </c>
      <c r="G17" s="23">
        <v>1.6</v>
      </c>
    </row>
    <row r="18" spans="1:7" x14ac:dyDescent="0.2">
      <c r="A18" s="17" t="s">
        <v>119</v>
      </c>
      <c r="B18" s="9"/>
      <c r="C18" s="9"/>
      <c r="D18" s="9"/>
      <c r="E18" s="9"/>
      <c r="F18" s="9"/>
      <c r="G18" s="9"/>
    </row>
    <row r="19" spans="1:7" x14ac:dyDescent="0.2">
      <c r="A19" s="14" t="s">
        <v>12</v>
      </c>
      <c r="B19" s="24">
        <v>129.9</v>
      </c>
      <c r="C19" s="24">
        <v>249.3</v>
      </c>
      <c r="D19" s="24">
        <v>62.4</v>
      </c>
      <c r="E19" s="24">
        <v>222.2</v>
      </c>
      <c r="F19" s="24">
        <v>215.7</v>
      </c>
      <c r="G19" s="25">
        <v>203.2</v>
      </c>
    </row>
    <row r="20" spans="1:7" x14ac:dyDescent="0.2">
      <c r="A20" s="14" t="s">
        <v>121</v>
      </c>
      <c r="B20" s="24">
        <v>53.1</v>
      </c>
      <c r="C20" s="24">
        <v>79.599999999999994</v>
      </c>
      <c r="D20" s="163">
        <v>88.9</v>
      </c>
      <c r="E20" s="24">
        <v>125.4</v>
      </c>
      <c r="F20" s="24">
        <v>70.3</v>
      </c>
      <c r="G20" s="25">
        <v>86.8</v>
      </c>
    </row>
    <row r="21" spans="1:7" x14ac:dyDescent="0.2">
      <c r="A21" s="14" t="s">
        <v>14</v>
      </c>
      <c r="B21" s="24">
        <v>591.4</v>
      </c>
      <c r="C21" s="24">
        <v>757.9</v>
      </c>
      <c r="D21" s="24">
        <v>1521.4</v>
      </c>
      <c r="E21" s="24">
        <v>1480.1</v>
      </c>
      <c r="F21" s="24">
        <v>764.5</v>
      </c>
      <c r="G21" s="25">
        <v>993.1</v>
      </c>
    </row>
    <row r="22" spans="1:7" x14ac:dyDescent="0.2">
      <c r="A22" s="14" t="s">
        <v>15</v>
      </c>
      <c r="B22" s="24">
        <v>362.2</v>
      </c>
      <c r="C22" s="24">
        <v>535.5</v>
      </c>
      <c r="D22" s="24">
        <v>1300.0999999999999</v>
      </c>
      <c r="E22" s="24">
        <v>1195.5</v>
      </c>
      <c r="F22" s="24">
        <v>529.70000000000005</v>
      </c>
      <c r="G22" s="25">
        <v>764.1</v>
      </c>
    </row>
    <row r="23" spans="1:7" x14ac:dyDescent="0.2">
      <c r="A23" s="14" t="s">
        <v>16</v>
      </c>
      <c r="B23" s="24">
        <v>232.5</v>
      </c>
      <c r="C23" s="24">
        <v>342.1</v>
      </c>
      <c r="D23" s="24">
        <v>565.5</v>
      </c>
      <c r="E23" s="24">
        <v>601.1</v>
      </c>
      <c r="F23" s="24">
        <v>352.2</v>
      </c>
      <c r="G23" s="25">
        <v>409.5</v>
      </c>
    </row>
    <row r="24" spans="1:7" x14ac:dyDescent="0.2">
      <c r="A24" s="14" t="s">
        <v>17</v>
      </c>
      <c r="B24" s="24">
        <v>73.2</v>
      </c>
      <c r="C24" s="24">
        <v>245.3</v>
      </c>
      <c r="D24" s="24">
        <v>424.9</v>
      </c>
      <c r="E24" s="24">
        <v>477</v>
      </c>
      <c r="F24" s="24">
        <v>253.2</v>
      </c>
      <c r="G24" s="25">
        <v>290.3</v>
      </c>
    </row>
    <row r="25" spans="1:7" x14ac:dyDescent="0.2">
      <c r="A25" s="14" t="s">
        <v>18</v>
      </c>
      <c r="B25" s="24">
        <v>417.3</v>
      </c>
      <c r="C25" s="24">
        <v>752.5</v>
      </c>
      <c r="D25" s="24">
        <v>631.70000000000005</v>
      </c>
      <c r="E25" s="24">
        <v>911.6</v>
      </c>
      <c r="F25" s="24">
        <v>675.2</v>
      </c>
      <c r="G25" s="25">
        <v>723.2</v>
      </c>
    </row>
    <row r="26" spans="1:7" x14ac:dyDescent="0.2">
      <c r="A26" s="14" t="s">
        <v>19</v>
      </c>
      <c r="B26" s="24">
        <v>411.9</v>
      </c>
      <c r="C26" s="24">
        <v>353</v>
      </c>
      <c r="D26" s="24">
        <v>1463.1</v>
      </c>
      <c r="E26" s="24">
        <v>1176.9000000000001</v>
      </c>
      <c r="F26" s="24">
        <v>450.8</v>
      </c>
      <c r="G26" s="25">
        <v>685.6</v>
      </c>
    </row>
    <row r="27" spans="1:7" x14ac:dyDescent="0.2">
      <c r="A27" s="17" t="s">
        <v>120</v>
      </c>
      <c r="B27" s="26"/>
      <c r="C27" s="26"/>
      <c r="D27" s="26"/>
      <c r="E27" s="26"/>
      <c r="F27" s="26"/>
      <c r="G27" s="26"/>
    </row>
    <row r="28" spans="1:7" x14ac:dyDescent="0.2">
      <c r="A28" s="14" t="s">
        <v>20</v>
      </c>
      <c r="B28" s="24">
        <v>610.9</v>
      </c>
      <c r="C28" s="24">
        <v>531.1</v>
      </c>
      <c r="D28" s="24">
        <v>1618.7</v>
      </c>
      <c r="E28" s="24">
        <v>1258.4000000000001</v>
      </c>
      <c r="F28" s="24">
        <v>630.29999999999995</v>
      </c>
      <c r="G28" s="25">
        <v>823</v>
      </c>
    </row>
    <row r="29" spans="1:7" x14ac:dyDescent="0.2">
      <c r="A29" s="14" t="s">
        <v>23</v>
      </c>
      <c r="B29" s="161">
        <v>0</v>
      </c>
      <c r="C29" s="161">
        <v>0.1</v>
      </c>
      <c r="D29" s="161">
        <v>0.4</v>
      </c>
      <c r="E29" s="161">
        <v>0.2</v>
      </c>
      <c r="F29" s="161">
        <v>0.8</v>
      </c>
      <c r="G29" s="161">
        <v>0.2</v>
      </c>
    </row>
    <row r="30" spans="1:7" x14ac:dyDescent="0.2">
      <c r="A30" s="14" t="s">
        <v>24</v>
      </c>
      <c r="B30" s="24">
        <v>192.9</v>
      </c>
      <c r="C30" s="24">
        <v>143.80000000000001</v>
      </c>
      <c r="D30" s="24">
        <v>1036.5</v>
      </c>
      <c r="E30" s="24">
        <v>691.8</v>
      </c>
      <c r="F30" s="24">
        <v>179</v>
      </c>
      <c r="G30" s="25">
        <v>361.9</v>
      </c>
    </row>
    <row r="31" spans="1:7" x14ac:dyDescent="0.2">
      <c r="A31" s="14" t="s">
        <v>29</v>
      </c>
      <c r="B31" s="24">
        <v>21.7</v>
      </c>
      <c r="C31" s="24">
        <v>22.7</v>
      </c>
      <c r="D31" s="24">
        <v>15.5</v>
      </c>
      <c r="E31" s="24">
        <v>22.3</v>
      </c>
      <c r="F31" s="24">
        <v>30.7</v>
      </c>
      <c r="G31" s="25">
        <v>22.1</v>
      </c>
    </row>
    <row r="32" spans="1:7" x14ac:dyDescent="0.2">
      <c r="A32" s="14" t="s">
        <v>25</v>
      </c>
      <c r="B32" s="24">
        <v>106.5</v>
      </c>
      <c r="C32" s="24">
        <v>132.1</v>
      </c>
      <c r="D32" s="24">
        <v>225.6</v>
      </c>
      <c r="E32" s="24">
        <v>196</v>
      </c>
      <c r="F32" s="24">
        <v>150.69999999999999</v>
      </c>
      <c r="G32" s="25">
        <v>155.4</v>
      </c>
    </row>
    <row r="33" spans="1:7" x14ac:dyDescent="0.2">
      <c r="A33" s="92" t="s">
        <v>122</v>
      </c>
      <c r="B33" s="27">
        <v>289.8</v>
      </c>
      <c r="C33" s="27">
        <v>232.6</v>
      </c>
      <c r="D33" s="27">
        <v>341.6</v>
      </c>
      <c r="E33" s="161">
        <v>348.4</v>
      </c>
      <c r="F33" s="27">
        <v>270.7</v>
      </c>
      <c r="G33" s="28">
        <v>283.7</v>
      </c>
    </row>
    <row r="34" spans="1:7" x14ac:dyDescent="0.2">
      <c r="A34" s="14" t="s">
        <v>27</v>
      </c>
      <c r="B34" s="24">
        <v>0.5</v>
      </c>
      <c r="C34" s="166" t="s">
        <v>118</v>
      </c>
      <c r="D34" s="161">
        <v>0.1</v>
      </c>
      <c r="E34" s="166" t="s">
        <v>118</v>
      </c>
      <c r="F34" s="166" t="s">
        <v>118</v>
      </c>
      <c r="G34" s="161">
        <v>0</v>
      </c>
    </row>
    <row r="35" spans="1:7" x14ac:dyDescent="0.2">
      <c r="A35" s="14" t="s">
        <v>28</v>
      </c>
      <c r="B35" s="24">
        <v>15.3</v>
      </c>
      <c r="C35" s="24">
        <v>34.200000000000003</v>
      </c>
      <c r="D35" s="24">
        <v>50.9</v>
      </c>
      <c r="E35" s="24">
        <v>54.5</v>
      </c>
      <c r="F35" s="24">
        <v>58.5</v>
      </c>
      <c r="G35" s="25">
        <v>43.2</v>
      </c>
    </row>
    <row r="36" spans="1:7" x14ac:dyDescent="0.2">
      <c r="B36" s="24"/>
      <c r="C36" s="24"/>
      <c r="D36" s="24"/>
      <c r="E36" s="24"/>
      <c r="F36" s="24"/>
      <c r="G36" s="25"/>
    </row>
    <row r="37" spans="1:7" x14ac:dyDescent="0.2">
      <c r="A37" s="14" t="s">
        <v>30</v>
      </c>
      <c r="B37" s="24">
        <v>6.1</v>
      </c>
      <c r="C37" s="24">
        <v>7.6</v>
      </c>
      <c r="D37" s="24">
        <v>10.199999999999999</v>
      </c>
      <c r="E37" s="24">
        <v>12</v>
      </c>
      <c r="F37" s="24">
        <v>9</v>
      </c>
      <c r="G37" s="25">
        <v>8.3000000000000007</v>
      </c>
    </row>
    <row r="38" spans="1:7" x14ac:dyDescent="0.2">
      <c r="A38" s="14" t="s">
        <v>31</v>
      </c>
      <c r="B38" s="24">
        <v>32.4</v>
      </c>
      <c r="C38" s="24">
        <v>2.4</v>
      </c>
      <c r="D38" s="24">
        <v>25.2</v>
      </c>
      <c r="E38" s="24">
        <v>15.6</v>
      </c>
      <c r="F38" s="24">
        <v>7.5</v>
      </c>
      <c r="G38" s="25">
        <v>16.3</v>
      </c>
    </row>
    <row r="39" spans="1:7" x14ac:dyDescent="0.2">
      <c r="A39" s="17" t="s">
        <v>32</v>
      </c>
      <c r="B39" s="27">
        <v>267.10000000000002</v>
      </c>
      <c r="C39" s="27">
        <v>256.89999999999998</v>
      </c>
      <c r="D39" s="27">
        <v>357.1</v>
      </c>
      <c r="E39" s="27">
        <v>375.4</v>
      </c>
      <c r="F39" s="27">
        <v>312.7</v>
      </c>
      <c r="G39" s="28">
        <v>302.39999999999998</v>
      </c>
    </row>
    <row r="40" spans="1:7" x14ac:dyDescent="0.2">
      <c r="A40" s="14" t="s">
        <v>33</v>
      </c>
      <c r="B40" s="24">
        <v>1.6</v>
      </c>
      <c r="C40" s="24">
        <v>1.8</v>
      </c>
      <c r="D40" s="24">
        <v>3.9</v>
      </c>
      <c r="E40" s="24">
        <v>3.3</v>
      </c>
      <c r="F40" s="24">
        <v>1.3</v>
      </c>
      <c r="G40" s="25">
        <v>2.4</v>
      </c>
    </row>
    <row r="41" spans="1:7" x14ac:dyDescent="0.2">
      <c r="A41" s="14" t="s">
        <v>34</v>
      </c>
      <c r="B41" s="24">
        <v>75.599999999999994</v>
      </c>
      <c r="C41" s="24">
        <v>60.6</v>
      </c>
      <c r="D41" s="24">
        <v>166</v>
      </c>
      <c r="E41" s="24">
        <v>138.6</v>
      </c>
      <c r="F41" s="24">
        <v>72.8</v>
      </c>
      <c r="G41" s="24">
        <v>97.4</v>
      </c>
    </row>
    <row r="42" spans="1:7" x14ac:dyDescent="0.2">
      <c r="A42" s="17" t="s">
        <v>35</v>
      </c>
      <c r="B42" s="27">
        <v>193.1</v>
      </c>
      <c r="C42" s="27">
        <v>198.2</v>
      </c>
      <c r="D42" s="27">
        <v>195</v>
      </c>
      <c r="E42" s="27">
        <v>240.2</v>
      </c>
      <c r="F42" s="27">
        <v>241.2</v>
      </c>
      <c r="G42" s="28">
        <v>207.4</v>
      </c>
    </row>
    <row r="43" spans="1:7" x14ac:dyDescent="0.2">
      <c r="A43" s="14" t="s">
        <v>36</v>
      </c>
      <c r="B43" s="24">
        <v>2</v>
      </c>
      <c r="C43" s="24">
        <v>0.6</v>
      </c>
      <c r="D43" s="24">
        <v>1.6</v>
      </c>
      <c r="E43" s="24">
        <v>1.2</v>
      </c>
      <c r="F43" s="24">
        <v>0.6</v>
      </c>
      <c r="G43" s="25">
        <v>0.9</v>
      </c>
    </row>
    <row r="44" spans="1:7" x14ac:dyDescent="0.2">
      <c r="A44" s="14" t="s">
        <v>37</v>
      </c>
      <c r="B44" s="24">
        <v>26.1</v>
      </c>
      <c r="C44" s="24">
        <v>22.4</v>
      </c>
      <c r="D44" s="24">
        <v>110.4</v>
      </c>
      <c r="E44" s="24">
        <v>83.7</v>
      </c>
      <c r="F44" s="24">
        <v>27.8</v>
      </c>
      <c r="G44" s="25">
        <v>47.8</v>
      </c>
    </row>
    <row r="45" spans="1:7" x14ac:dyDescent="0.2">
      <c r="A45" s="17" t="s">
        <v>38</v>
      </c>
      <c r="B45" s="27">
        <v>169</v>
      </c>
      <c r="C45" s="27">
        <v>176.4</v>
      </c>
      <c r="D45" s="27">
        <v>86.2</v>
      </c>
      <c r="E45" s="27">
        <v>157.69999999999999</v>
      </c>
      <c r="F45" s="27">
        <v>214</v>
      </c>
      <c r="G45" s="28">
        <v>160.6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J17" sqref="J17"/>
    </sheetView>
  </sheetViews>
  <sheetFormatPr baseColWidth="10" defaultRowHeight="12.75" x14ac:dyDescent="0.2"/>
  <cols>
    <col min="1" max="1" width="30.71093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131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2645</v>
      </c>
      <c r="C9" s="15">
        <v>17209</v>
      </c>
      <c r="D9" s="15">
        <v>5398</v>
      </c>
      <c r="E9" s="15">
        <v>3232</v>
      </c>
      <c r="F9" s="15">
        <v>2911</v>
      </c>
      <c r="G9" s="15">
        <v>36745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32.5</v>
      </c>
      <c r="C11" s="9">
        <v>41.7</v>
      </c>
      <c r="D11" s="9">
        <v>31.1</v>
      </c>
      <c r="E11" s="9">
        <v>43.6</v>
      </c>
      <c r="F11" s="9">
        <v>50.4</v>
      </c>
      <c r="G11" s="9">
        <v>40.799999999999997</v>
      </c>
    </row>
    <row r="12" spans="1:7" x14ac:dyDescent="0.2">
      <c r="A12" s="14" t="s">
        <v>6</v>
      </c>
      <c r="B12" s="9">
        <v>23.6</v>
      </c>
      <c r="C12" s="9">
        <v>30.3</v>
      </c>
      <c r="D12" s="9">
        <v>19.899999999999999</v>
      </c>
      <c r="E12" s="9">
        <v>29.3</v>
      </c>
      <c r="F12" s="9">
        <v>40.4</v>
      </c>
      <c r="G12" s="9">
        <v>29.3</v>
      </c>
    </row>
    <row r="13" spans="1:7" x14ac:dyDescent="0.2">
      <c r="A13" s="14" t="s">
        <v>7</v>
      </c>
      <c r="B13" s="161">
        <v>0.1</v>
      </c>
      <c r="C13" s="171">
        <v>34.1</v>
      </c>
      <c r="D13" s="175">
        <v>2.9</v>
      </c>
      <c r="E13" s="171">
        <v>24.3</v>
      </c>
      <c r="F13" s="171">
        <v>24</v>
      </c>
      <c r="G13" s="171">
        <v>22.9</v>
      </c>
    </row>
    <row r="14" spans="1:7" x14ac:dyDescent="0.2">
      <c r="A14" s="14" t="s">
        <v>8</v>
      </c>
      <c r="B14" s="161">
        <v>0.1</v>
      </c>
      <c r="C14" s="161">
        <v>0.1</v>
      </c>
      <c r="D14" s="171">
        <v>98.9</v>
      </c>
      <c r="E14" s="171">
        <v>52.4</v>
      </c>
      <c r="F14" s="161">
        <v>0.1</v>
      </c>
      <c r="G14" s="171">
        <v>20.9</v>
      </c>
    </row>
    <row r="15" spans="1:7" x14ac:dyDescent="0.2">
      <c r="A15" s="14" t="s">
        <v>9</v>
      </c>
      <c r="B15" s="173">
        <v>6.1</v>
      </c>
      <c r="C15" s="161">
        <v>0.1</v>
      </c>
      <c r="D15" s="171">
        <v>603.1</v>
      </c>
      <c r="E15" s="171">
        <v>382.7</v>
      </c>
      <c r="F15" s="161">
        <v>0.1</v>
      </c>
      <c r="G15" s="171">
        <v>136.1</v>
      </c>
    </row>
    <row r="16" spans="1:7" x14ac:dyDescent="0.2">
      <c r="A16" s="14" t="s">
        <v>11</v>
      </c>
      <c r="B16" s="22">
        <v>1.9</v>
      </c>
      <c r="C16" s="22">
        <v>1.6</v>
      </c>
      <c r="D16" s="22">
        <v>1.8</v>
      </c>
      <c r="E16" s="22">
        <v>2</v>
      </c>
      <c r="F16" s="22">
        <v>1.6</v>
      </c>
      <c r="G16" s="23">
        <v>1.7</v>
      </c>
    </row>
    <row r="17" spans="1:8" x14ac:dyDescent="0.2">
      <c r="A17" s="17" t="s">
        <v>119</v>
      </c>
      <c r="B17" s="9"/>
      <c r="C17" s="9"/>
      <c r="D17" s="9"/>
      <c r="E17" s="9"/>
      <c r="F17" s="9"/>
      <c r="G17" s="9"/>
    </row>
    <row r="18" spans="1:8" x14ac:dyDescent="0.2">
      <c r="A18" s="14" t="s">
        <v>12</v>
      </c>
      <c r="B18" s="24">
        <v>86.1</v>
      </c>
      <c r="C18" s="24">
        <v>251.5</v>
      </c>
      <c r="D18" s="24">
        <v>190.6</v>
      </c>
      <c r="E18" s="24">
        <v>229.1</v>
      </c>
      <c r="F18" s="24">
        <v>264.39999999999998</v>
      </c>
      <c r="G18" s="25">
        <v>238.6</v>
      </c>
    </row>
    <row r="19" spans="1:8" x14ac:dyDescent="0.2">
      <c r="A19" s="14" t="s">
        <v>121</v>
      </c>
      <c r="B19" s="24">
        <v>58.7</v>
      </c>
      <c r="C19" s="24">
        <v>93.4</v>
      </c>
      <c r="D19" s="163">
        <v>192.5</v>
      </c>
      <c r="E19" s="24">
        <v>187.9</v>
      </c>
      <c r="F19" s="24">
        <v>102.2</v>
      </c>
      <c r="G19" s="25">
        <v>116.7</v>
      </c>
    </row>
    <row r="20" spans="1:8" x14ac:dyDescent="0.2">
      <c r="A20" s="14" t="s">
        <v>14</v>
      </c>
      <c r="B20" s="24">
        <v>690.8</v>
      </c>
      <c r="C20" s="24">
        <v>820.3</v>
      </c>
      <c r="D20" s="24">
        <v>1593.1</v>
      </c>
      <c r="E20" s="24">
        <v>1632.6</v>
      </c>
      <c r="F20" s="24">
        <v>864.1</v>
      </c>
      <c r="G20" s="25">
        <v>1021.9</v>
      </c>
    </row>
    <row r="21" spans="1:8" x14ac:dyDescent="0.2">
      <c r="A21" s="14" t="s">
        <v>15</v>
      </c>
      <c r="B21" s="24">
        <v>381.4</v>
      </c>
      <c r="C21" s="24">
        <v>594.9</v>
      </c>
      <c r="D21" s="24">
        <v>1343.8</v>
      </c>
      <c r="E21" s="24">
        <v>1348.7</v>
      </c>
      <c r="F21" s="24">
        <v>653.4</v>
      </c>
      <c r="G21" s="25">
        <v>783.3</v>
      </c>
    </row>
    <row r="22" spans="1:8" x14ac:dyDescent="0.2">
      <c r="A22" s="14" t="s">
        <v>16</v>
      </c>
      <c r="B22" s="24">
        <v>185.4</v>
      </c>
      <c r="C22" s="24">
        <v>353.7</v>
      </c>
      <c r="D22" s="24">
        <v>652.29999999999995</v>
      </c>
      <c r="E22" s="24">
        <v>651.9</v>
      </c>
      <c r="F22" s="24">
        <v>396.4</v>
      </c>
      <c r="G22" s="25">
        <v>434.3</v>
      </c>
    </row>
    <row r="23" spans="1:8" x14ac:dyDescent="0.2">
      <c r="A23" s="14" t="s">
        <v>17</v>
      </c>
      <c r="B23" s="24">
        <v>81.8</v>
      </c>
      <c r="C23" s="24">
        <v>255.1</v>
      </c>
      <c r="D23" s="24">
        <v>509.9</v>
      </c>
      <c r="E23" s="24">
        <v>521</v>
      </c>
      <c r="F23" s="24">
        <v>276.5</v>
      </c>
      <c r="G23" s="25">
        <v>317.3</v>
      </c>
      <c r="H23" s="24"/>
    </row>
    <row r="24" spans="1:8" x14ac:dyDescent="0.2">
      <c r="A24" s="14" t="s">
        <v>18</v>
      </c>
      <c r="B24" s="24">
        <v>493.7</v>
      </c>
      <c r="C24" s="24">
        <v>775.6</v>
      </c>
      <c r="D24" s="24">
        <v>707.8</v>
      </c>
      <c r="E24" s="24">
        <v>986.6</v>
      </c>
      <c r="F24" s="24">
        <v>695.2</v>
      </c>
      <c r="G24" s="25">
        <v>762.7</v>
      </c>
    </row>
    <row r="25" spans="1:8" x14ac:dyDescent="0.2">
      <c r="A25" s="14" t="s">
        <v>19</v>
      </c>
      <c r="B25" s="24">
        <v>384.7</v>
      </c>
      <c r="C25" s="24">
        <v>402.6</v>
      </c>
      <c r="D25" s="24">
        <v>1544.1</v>
      </c>
      <c r="E25" s="24">
        <v>1302.9000000000001</v>
      </c>
      <c r="F25" s="24">
        <v>570.4</v>
      </c>
      <c r="G25" s="25">
        <v>697.8</v>
      </c>
    </row>
    <row r="26" spans="1:8" x14ac:dyDescent="0.2">
      <c r="A26" s="17" t="s">
        <v>120</v>
      </c>
      <c r="B26" s="26"/>
      <c r="C26" s="26"/>
      <c r="D26" s="26"/>
      <c r="E26" s="26"/>
      <c r="F26" s="26"/>
      <c r="G26" s="26"/>
    </row>
    <row r="27" spans="1:8" x14ac:dyDescent="0.2">
      <c r="A27" s="14" t="s">
        <v>20</v>
      </c>
      <c r="B27" s="24">
        <v>750.1</v>
      </c>
      <c r="C27" s="24">
        <v>561.6</v>
      </c>
      <c r="D27" s="24">
        <v>1888</v>
      </c>
      <c r="E27" s="24">
        <v>1391</v>
      </c>
      <c r="F27" s="24">
        <v>672.4</v>
      </c>
      <c r="G27" s="25">
        <v>876.6</v>
      </c>
    </row>
    <row r="28" spans="1:8" x14ac:dyDescent="0.2">
      <c r="A28" s="14" t="s">
        <v>23</v>
      </c>
      <c r="B28" s="161">
        <v>0</v>
      </c>
      <c r="C28" s="161">
        <v>0</v>
      </c>
      <c r="D28" s="161">
        <v>0.3</v>
      </c>
      <c r="E28" s="161">
        <v>0</v>
      </c>
      <c r="F28" s="161">
        <v>0.1</v>
      </c>
      <c r="G28" s="161">
        <v>0</v>
      </c>
    </row>
    <row r="29" spans="1:8" x14ac:dyDescent="0.2">
      <c r="A29" s="14" t="s">
        <v>24</v>
      </c>
      <c r="B29" s="24">
        <v>248.2</v>
      </c>
      <c r="C29" s="24">
        <v>161.80000000000001</v>
      </c>
      <c r="D29" s="24">
        <v>1109</v>
      </c>
      <c r="E29" s="24">
        <v>687.6</v>
      </c>
      <c r="F29" s="24">
        <v>179.4</v>
      </c>
      <c r="G29" s="25">
        <v>372.4</v>
      </c>
    </row>
    <row r="30" spans="1:8" x14ac:dyDescent="0.2">
      <c r="A30" s="14" t="s">
        <v>25</v>
      </c>
      <c r="B30" s="24">
        <v>173.9</v>
      </c>
      <c r="C30" s="24">
        <v>143.19999999999999</v>
      </c>
      <c r="D30" s="24">
        <v>259.89999999999998</v>
      </c>
      <c r="E30" s="24">
        <v>251.2</v>
      </c>
      <c r="F30" s="24">
        <v>165.4</v>
      </c>
      <c r="G30" s="25">
        <v>176</v>
      </c>
    </row>
    <row r="31" spans="1:8" x14ac:dyDescent="0.2">
      <c r="A31" s="92" t="s">
        <v>122</v>
      </c>
      <c r="B31" s="27">
        <v>328</v>
      </c>
      <c r="C31" s="27">
        <v>256.60000000000002</v>
      </c>
      <c r="D31" s="27">
        <v>519.4</v>
      </c>
      <c r="E31" s="161">
        <v>452.2</v>
      </c>
      <c r="F31" s="27">
        <v>327.7</v>
      </c>
      <c r="G31" s="28">
        <v>328.3</v>
      </c>
    </row>
    <row r="32" spans="1:8" x14ac:dyDescent="0.2">
      <c r="A32" s="14" t="s">
        <v>27</v>
      </c>
      <c r="B32" s="161">
        <v>0.5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</row>
    <row r="33" spans="1:7" x14ac:dyDescent="0.2">
      <c r="A33" s="14" t="s">
        <v>28</v>
      </c>
      <c r="B33" s="24">
        <v>36.6</v>
      </c>
      <c r="C33" s="166">
        <v>43.8</v>
      </c>
      <c r="D33" s="161">
        <v>70.7</v>
      </c>
      <c r="E33" s="166">
        <v>70.400000000000006</v>
      </c>
      <c r="F33" s="166">
        <v>63.1</v>
      </c>
      <c r="G33" s="161">
        <v>56.1</v>
      </c>
    </row>
    <row r="34" spans="1:7" x14ac:dyDescent="0.2">
      <c r="A34" s="14" t="s">
        <v>29</v>
      </c>
      <c r="B34" s="24">
        <v>23.2</v>
      </c>
      <c r="C34" s="24">
        <v>25</v>
      </c>
      <c r="D34" s="24">
        <v>19.8</v>
      </c>
      <c r="E34" s="24">
        <v>26.4</v>
      </c>
      <c r="F34" s="24">
        <v>36.200000000000003</v>
      </c>
      <c r="G34" s="25">
        <v>25.1</v>
      </c>
    </row>
    <row r="35" spans="1:7" x14ac:dyDescent="0.2">
      <c r="A35" s="14" t="s">
        <v>30</v>
      </c>
      <c r="B35" s="24">
        <v>7</v>
      </c>
      <c r="C35" s="24">
        <v>7.6</v>
      </c>
      <c r="D35" s="24">
        <v>11.6</v>
      </c>
      <c r="E35" s="24">
        <v>11.8</v>
      </c>
      <c r="F35" s="24">
        <v>9.4</v>
      </c>
      <c r="G35" s="25">
        <v>8.6</v>
      </c>
    </row>
    <row r="36" spans="1:7" x14ac:dyDescent="0.2">
      <c r="A36" s="14" t="s">
        <v>31</v>
      </c>
      <c r="B36" s="24">
        <v>28.7</v>
      </c>
      <c r="C36" s="24">
        <v>1.5</v>
      </c>
      <c r="D36" s="24">
        <v>34</v>
      </c>
      <c r="E36" s="24">
        <v>16.399999999999999</v>
      </c>
      <c r="F36" s="24">
        <v>3.9</v>
      </c>
      <c r="G36" s="25">
        <v>13.1</v>
      </c>
    </row>
    <row r="37" spans="1:7" x14ac:dyDescent="0.2">
      <c r="A37" s="17" t="s">
        <v>32</v>
      </c>
      <c r="B37" s="27">
        <v>306.10000000000002</v>
      </c>
      <c r="C37" s="27">
        <v>266.39999999999998</v>
      </c>
      <c r="D37" s="27">
        <v>524.70000000000005</v>
      </c>
      <c r="E37" s="27">
        <v>468</v>
      </c>
      <c r="F37" s="27">
        <v>341.2</v>
      </c>
      <c r="G37" s="28">
        <v>337.6</v>
      </c>
    </row>
    <row r="38" spans="1:7" x14ac:dyDescent="0.2">
      <c r="A38" s="14" t="s">
        <v>33</v>
      </c>
      <c r="B38" s="24">
        <v>5.3</v>
      </c>
      <c r="C38" s="24">
        <v>2.8</v>
      </c>
      <c r="D38" s="24">
        <v>4.2</v>
      </c>
      <c r="E38" s="24">
        <v>3.9</v>
      </c>
      <c r="F38" s="24">
        <v>4.5</v>
      </c>
      <c r="G38" s="25">
        <v>3.6</v>
      </c>
    </row>
    <row r="39" spans="1:7" x14ac:dyDescent="0.2">
      <c r="A39" s="14" t="s">
        <v>34</v>
      </c>
      <c r="B39" s="24">
        <v>80.599999999999994</v>
      </c>
      <c r="C39" s="24">
        <v>67.099999999999994</v>
      </c>
      <c r="D39" s="24">
        <v>185.6</v>
      </c>
      <c r="E39" s="24">
        <v>157.80000000000001</v>
      </c>
      <c r="F39" s="24">
        <v>83.9</v>
      </c>
      <c r="G39" s="24">
        <v>99.3</v>
      </c>
    </row>
    <row r="40" spans="1:7" x14ac:dyDescent="0.2">
      <c r="A40" s="17" t="s">
        <v>35</v>
      </c>
      <c r="B40" s="27">
        <v>230.8</v>
      </c>
      <c r="C40" s="27">
        <v>202.1</v>
      </c>
      <c r="D40" s="27">
        <v>343.3</v>
      </c>
      <c r="E40" s="27">
        <v>314.10000000000002</v>
      </c>
      <c r="F40" s="27">
        <v>261.89999999999998</v>
      </c>
      <c r="G40" s="28">
        <v>241.9</v>
      </c>
    </row>
    <row r="41" spans="1:7" x14ac:dyDescent="0.2">
      <c r="A41" s="14" t="s">
        <v>36</v>
      </c>
      <c r="B41" s="24">
        <v>1.2</v>
      </c>
      <c r="C41" s="24">
        <v>0.6</v>
      </c>
      <c r="D41" s="24">
        <v>2.2999999999999998</v>
      </c>
      <c r="E41" s="24">
        <v>0.8</v>
      </c>
      <c r="F41" s="24">
        <v>0.7</v>
      </c>
      <c r="G41" s="25">
        <v>0.9</v>
      </c>
    </row>
    <row r="42" spans="1:7" x14ac:dyDescent="0.2">
      <c r="A42" s="14" t="s">
        <v>37</v>
      </c>
      <c r="B42" s="24">
        <v>22.4</v>
      </c>
      <c r="C42" s="24">
        <v>23</v>
      </c>
      <c r="D42" s="24">
        <v>115.2</v>
      </c>
      <c r="E42" s="24">
        <v>89.9</v>
      </c>
      <c r="F42" s="24">
        <v>30.7</v>
      </c>
      <c r="G42" s="25">
        <v>45.7</v>
      </c>
    </row>
    <row r="43" spans="1:7" x14ac:dyDescent="0.2">
      <c r="A43" s="17" t="s">
        <v>38</v>
      </c>
      <c r="B43" s="27">
        <v>209.6</v>
      </c>
      <c r="C43" s="27">
        <v>179.7</v>
      </c>
      <c r="D43" s="27">
        <v>230.4</v>
      </c>
      <c r="E43" s="27">
        <v>225.1</v>
      </c>
      <c r="F43" s="27">
        <v>231.8</v>
      </c>
      <c r="G43" s="28">
        <v>197.2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A5" sqref="A5"/>
    </sheetView>
  </sheetViews>
  <sheetFormatPr baseColWidth="10" defaultRowHeight="12.75" x14ac:dyDescent="0.2"/>
  <cols>
    <col min="1" max="1" width="30.71093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130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2598</v>
      </c>
      <c r="C9" s="15">
        <v>16838</v>
      </c>
      <c r="D9" s="15">
        <v>5286</v>
      </c>
      <c r="E9" s="15">
        <v>3236</v>
      </c>
      <c r="F9" s="15">
        <v>2427</v>
      </c>
      <c r="G9" s="15">
        <v>36025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28</v>
      </c>
      <c r="C11" s="9">
        <v>43</v>
      </c>
      <c r="D11" s="9">
        <v>32</v>
      </c>
      <c r="E11" s="9">
        <v>47</v>
      </c>
      <c r="F11" s="9">
        <v>54</v>
      </c>
      <c r="G11" s="9">
        <v>42</v>
      </c>
    </row>
    <row r="12" spans="1:7" x14ac:dyDescent="0.2">
      <c r="A12" s="14" t="s">
        <v>6</v>
      </c>
      <c r="B12" s="9">
        <v>19</v>
      </c>
      <c r="C12" s="9">
        <v>31</v>
      </c>
      <c r="D12" s="9">
        <v>20</v>
      </c>
      <c r="E12" s="9">
        <v>34</v>
      </c>
      <c r="F12" s="9">
        <v>45</v>
      </c>
      <c r="G12" s="9">
        <v>30</v>
      </c>
    </row>
    <row r="13" spans="1:7" x14ac:dyDescent="0.2">
      <c r="A13" s="14" t="s">
        <v>7</v>
      </c>
      <c r="B13" s="161">
        <v>0.5</v>
      </c>
      <c r="C13" s="175">
        <v>33</v>
      </c>
      <c r="D13" s="175">
        <v>3</v>
      </c>
      <c r="E13" s="175">
        <v>26</v>
      </c>
      <c r="F13" s="175">
        <v>24</v>
      </c>
      <c r="G13" s="175">
        <v>23</v>
      </c>
    </row>
    <row r="14" spans="1:7" x14ac:dyDescent="0.2">
      <c r="A14" s="14" t="s">
        <v>8</v>
      </c>
      <c r="B14" s="161">
        <v>0.5</v>
      </c>
      <c r="C14" s="161">
        <v>0.5</v>
      </c>
      <c r="D14" s="175">
        <v>100</v>
      </c>
      <c r="E14" s="175">
        <v>51</v>
      </c>
      <c r="F14" s="161">
        <v>0.5</v>
      </c>
      <c r="G14" s="175">
        <v>21</v>
      </c>
    </row>
    <row r="15" spans="1:7" x14ac:dyDescent="0.2">
      <c r="A15" s="14" t="s">
        <v>9</v>
      </c>
      <c r="B15" s="161">
        <v>0.5</v>
      </c>
      <c r="C15" s="161">
        <v>0.5</v>
      </c>
      <c r="D15" s="175">
        <v>685</v>
      </c>
      <c r="E15" s="175">
        <v>340</v>
      </c>
      <c r="F15" s="161">
        <v>0.5</v>
      </c>
      <c r="G15" s="175">
        <v>144</v>
      </c>
    </row>
    <row r="16" spans="1:7" x14ac:dyDescent="0.2">
      <c r="A16" s="14" t="s">
        <v>11</v>
      </c>
      <c r="B16" s="22">
        <v>2.09</v>
      </c>
      <c r="C16" s="22">
        <v>1.56</v>
      </c>
      <c r="D16" s="22">
        <v>1.85</v>
      </c>
      <c r="E16" s="22">
        <v>1.99</v>
      </c>
      <c r="F16" s="22">
        <v>1.7</v>
      </c>
      <c r="G16" s="23">
        <v>1.71</v>
      </c>
    </row>
    <row r="17" spans="1:8" x14ac:dyDescent="0.2">
      <c r="A17" s="17" t="s">
        <v>119</v>
      </c>
      <c r="B17" s="9"/>
      <c r="C17" s="9"/>
      <c r="D17" s="9"/>
      <c r="E17" s="9"/>
      <c r="F17" s="9"/>
      <c r="G17" s="9"/>
    </row>
    <row r="18" spans="1:8" x14ac:dyDescent="0.2">
      <c r="A18" s="14" t="s">
        <v>12</v>
      </c>
      <c r="B18" s="24">
        <v>94.6</v>
      </c>
      <c r="C18" s="24">
        <v>273.2</v>
      </c>
      <c r="D18" s="24">
        <v>273.10000000000002</v>
      </c>
      <c r="E18" s="24">
        <v>338.8</v>
      </c>
      <c r="F18" s="24">
        <v>243.7</v>
      </c>
      <c r="G18" s="25">
        <v>264.60000000000002</v>
      </c>
    </row>
    <row r="19" spans="1:8" x14ac:dyDescent="0.2">
      <c r="A19" s="14" t="s">
        <v>121</v>
      </c>
      <c r="B19" s="24">
        <v>37.700000000000003</v>
      </c>
      <c r="C19" s="24">
        <v>80.400000000000006</v>
      </c>
      <c r="D19" s="163">
        <v>282.10000000000002</v>
      </c>
      <c r="E19" s="24">
        <v>197.9</v>
      </c>
      <c r="F19" s="24">
        <v>37.5</v>
      </c>
      <c r="G19" s="25">
        <v>115.7</v>
      </c>
    </row>
    <row r="20" spans="1:8" x14ac:dyDescent="0.2">
      <c r="A20" s="14" t="s">
        <v>14</v>
      </c>
      <c r="B20" s="24">
        <v>602.6</v>
      </c>
      <c r="C20" s="24">
        <v>824.6</v>
      </c>
      <c r="D20" s="24">
        <v>1628.6</v>
      </c>
      <c r="E20" s="24">
        <v>1547.5</v>
      </c>
      <c r="F20" s="24">
        <v>889.3</v>
      </c>
      <c r="G20" s="25">
        <v>1022.4</v>
      </c>
    </row>
    <row r="21" spans="1:8" x14ac:dyDescent="0.2">
      <c r="A21" s="14" t="s">
        <v>15</v>
      </c>
      <c r="B21" s="24">
        <v>354.6</v>
      </c>
      <c r="C21" s="24">
        <v>603.29999999999995</v>
      </c>
      <c r="D21" s="24">
        <v>1365.4</v>
      </c>
      <c r="E21" s="24">
        <v>1320.2</v>
      </c>
      <c r="F21" s="24">
        <v>694.1</v>
      </c>
      <c r="G21" s="25">
        <v>792.4</v>
      </c>
    </row>
    <row r="22" spans="1:8" x14ac:dyDescent="0.2">
      <c r="A22" s="14" t="s">
        <v>16</v>
      </c>
      <c r="B22" s="24">
        <v>196.4</v>
      </c>
      <c r="C22" s="24">
        <v>368.1</v>
      </c>
      <c r="D22" s="24">
        <v>733.3</v>
      </c>
      <c r="E22" s="24">
        <v>655.20000000000005</v>
      </c>
      <c r="F22" s="24">
        <v>403.9</v>
      </c>
      <c r="G22" s="25">
        <v>456</v>
      </c>
    </row>
    <row r="23" spans="1:8" x14ac:dyDescent="0.2">
      <c r="A23" s="14" t="s">
        <v>17</v>
      </c>
      <c r="B23" s="24">
        <v>94.3</v>
      </c>
      <c r="C23" s="24">
        <v>263.89999999999998</v>
      </c>
      <c r="D23" s="24">
        <v>573.79999999999995</v>
      </c>
      <c r="E23" s="24">
        <v>508.3</v>
      </c>
      <c r="F23" s="24">
        <v>282.39999999999998</v>
      </c>
      <c r="G23" s="25">
        <v>329.8</v>
      </c>
      <c r="H23" s="24"/>
    </row>
    <row r="24" spans="1:8" x14ac:dyDescent="0.2">
      <c r="A24" s="14" t="s">
        <v>18</v>
      </c>
      <c r="B24" s="24">
        <v>411.5</v>
      </c>
      <c r="C24" s="24">
        <v>807.5</v>
      </c>
      <c r="D24" s="24">
        <v>815.4</v>
      </c>
      <c r="E24" s="24">
        <v>1033.8</v>
      </c>
      <c r="F24" s="24">
        <v>649</v>
      </c>
      <c r="G24" s="25">
        <v>785.1</v>
      </c>
    </row>
    <row r="25" spans="1:8" x14ac:dyDescent="0.2">
      <c r="A25" s="14" t="s">
        <v>19</v>
      </c>
      <c r="B25" s="24">
        <v>390</v>
      </c>
      <c r="C25" s="24">
        <v>389.2</v>
      </c>
      <c r="D25" s="24">
        <v>1552.5</v>
      </c>
      <c r="E25" s="24">
        <v>1175.7</v>
      </c>
      <c r="F25" s="24">
        <v>649.29999999999995</v>
      </c>
      <c r="G25" s="25">
        <v>697.9</v>
      </c>
    </row>
    <row r="26" spans="1:8" x14ac:dyDescent="0.2">
      <c r="A26" s="17" t="s">
        <v>120</v>
      </c>
      <c r="B26" s="26"/>
      <c r="C26" s="26"/>
      <c r="D26" s="26"/>
      <c r="E26" s="26"/>
      <c r="F26" s="26"/>
      <c r="G26" s="26"/>
    </row>
    <row r="27" spans="1:8" x14ac:dyDescent="0.2">
      <c r="A27" s="14" t="s">
        <v>20</v>
      </c>
      <c r="B27" s="24">
        <v>549.79999999999995</v>
      </c>
      <c r="C27" s="24">
        <v>567.9</v>
      </c>
      <c r="D27" s="24">
        <v>2163.5</v>
      </c>
      <c r="E27" s="24">
        <v>1547.4</v>
      </c>
      <c r="F27" s="24">
        <v>692.9</v>
      </c>
      <c r="G27" s="25">
        <v>928.4</v>
      </c>
    </row>
    <row r="28" spans="1:8" x14ac:dyDescent="0.2">
      <c r="A28" s="14" t="s">
        <v>23</v>
      </c>
      <c r="B28" s="161">
        <v>0.4</v>
      </c>
      <c r="C28" s="161">
        <v>0.1</v>
      </c>
      <c r="D28" s="161">
        <v>0.1</v>
      </c>
      <c r="E28" s="161">
        <v>0.1</v>
      </c>
      <c r="F28" s="161">
        <v>0</v>
      </c>
      <c r="G28" s="161">
        <v>0.1</v>
      </c>
    </row>
    <row r="29" spans="1:8" x14ac:dyDescent="0.2">
      <c r="A29" s="14" t="s">
        <v>24</v>
      </c>
      <c r="B29" s="24">
        <v>152.69999999999999</v>
      </c>
      <c r="C29" s="24">
        <v>168.2</v>
      </c>
      <c r="D29" s="24">
        <v>1196.5999999999999</v>
      </c>
      <c r="E29" s="24">
        <v>726.7</v>
      </c>
      <c r="F29" s="24">
        <v>196.8</v>
      </c>
      <c r="G29" s="25">
        <v>391.5</v>
      </c>
    </row>
    <row r="30" spans="1:8" x14ac:dyDescent="0.2">
      <c r="A30" s="14" t="s">
        <v>25</v>
      </c>
      <c r="B30" s="24">
        <v>104.9</v>
      </c>
      <c r="C30" s="24">
        <v>154.4</v>
      </c>
      <c r="D30" s="24">
        <v>284.8</v>
      </c>
      <c r="E30" s="24">
        <v>288.60000000000002</v>
      </c>
      <c r="F30" s="24">
        <v>198.7</v>
      </c>
      <c r="G30" s="25">
        <v>187.1</v>
      </c>
    </row>
    <row r="31" spans="1:8" x14ac:dyDescent="0.2">
      <c r="A31" s="92" t="s">
        <v>122</v>
      </c>
      <c r="B31" s="27">
        <v>292.60000000000002</v>
      </c>
      <c r="C31" s="27">
        <v>245.4</v>
      </c>
      <c r="D31" s="27">
        <v>682.2</v>
      </c>
      <c r="E31" s="161">
        <v>532.20000000000005</v>
      </c>
      <c r="F31" s="27">
        <v>297.39999999999998</v>
      </c>
      <c r="G31" s="28">
        <v>349.9</v>
      </c>
    </row>
    <row r="32" spans="1:8" x14ac:dyDescent="0.2">
      <c r="A32" s="14" t="s">
        <v>27</v>
      </c>
      <c r="B32" s="161">
        <v>0.5</v>
      </c>
      <c r="C32" s="161">
        <v>0</v>
      </c>
      <c r="D32" s="161">
        <v>0</v>
      </c>
      <c r="E32" s="161">
        <v>0</v>
      </c>
      <c r="F32" s="161">
        <v>0</v>
      </c>
      <c r="G32" s="161">
        <v>0.1</v>
      </c>
    </row>
    <row r="33" spans="1:7" x14ac:dyDescent="0.2">
      <c r="A33" s="14" t="s">
        <v>28</v>
      </c>
      <c r="B33" s="170">
        <v>45.9</v>
      </c>
      <c r="C33" s="168">
        <v>49.6</v>
      </c>
      <c r="D33" s="168">
        <v>66</v>
      </c>
      <c r="E33" s="168">
        <v>69.3</v>
      </c>
      <c r="F33" s="168">
        <v>89.7</v>
      </c>
      <c r="G33" s="168">
        <v>62.6</v>
      </c>
    </row>
    <row r="34" spans="1:7" x14ac:dyDescent="0.2">
      <c r="A34" s="14" t="s">
        <v>29</v>
      </c>
      <c r="B34" s="24">
        <v>24.7</v>
      </c>
      <c r="C34" s="24">
        <v>25.1</v>
      </c>
      <c r="D34" s="24">
        <v>24.2</v>
      </c>
      <c r="E34" s="24">
        <v>34.299999999999997</v>
      </c>
      <c r="F34" s="24">
        <v>38.5</v>
      </c>
      <c r="G34" s="25">
        <v>27.1</v>
      </c>
    </row>
    <row r="35" spans="1:7" x14ac:dyDescent="0.2">
      <c r="A35" s="14" t="s">
        <v>30</v>
      </c>
      <c r="B35" s="24">
        <v>6.5</v>
      </c>
      <c r="C35" s="24">
        <v>12.7</v>
      </c>
      <c r="D35" s="24">
        <v>13.4</v>
      </c>
      <c r="E35" s="24">
        <v>17.2</v>
      </c>
      <c r="F35" s="24">
        <v>11.4</v>
      </c>
      <c r="G35" s="25">
        <v>12.4</v>
      </c>
    </row>
    <row r="36" spans="1:7" x14ac:dyDescent="0.2">
      <c r="A36" s="14" t="s">
        <v>31</v>
      </c>
      <c r="B36" s="24">
        <v>47.6</v>
      </c>
      <c r="C36" s="24">
        <v>1.4</v>
      </c>
      <c r="D36" s="24">
        <v>39.4</v>
      </c>
      <c r="E36" s="24">
        <v>15.7</v>
      </c>
      <c r="F36" s="24">
        <v>9.6</v>
      </c>
      <c r="G36" s="25">
        <v>16.2</v>
      </c>
    </row>
    <row r="37" spans="1:7" x14ac:dyDescent="0.2">
      <c r="A37" s="17" t="s">
        <v>32</v>
      </c>
      <c r="B37" s="27">
        <v>260.3</v>
      </c>
      <c r="C37" s="27">
        <v>255.9</v>
      </c>
      <c r="D37" s="27">
        <v>671.2</v>
      </c>
      <c r="E37" s="27">
        <v>534.4</v>
      </c>
      <c r="F37" s="27">
        <v>327.7</v>
      </c>
      <c r="G37" s="28">
        <v>356.9</v>
      </c>
    </row>
    <row r="38" spans="1:7" x14ac:dyDescent="0.2">
      <c r="A38" s="14" t="s">
        <v>33</v>
      </c>
      <c r="B38" s="24">
        <v>1.4</v>
      </c>
      <c r="C38" s="24">
        <v>2.7</v>
      </c>
      <c r="D38" s="24">
        <v>4.2</v>
      </c>
      <c r="E38" s="24">
        <v>4.7</v>
      </c>
      <c r="F38" s="24">
        <v>6.4</v>
      </c>
      <c r="G38" s="25">
        <v>3.2</v>
      </c>
    </row>
    <row r="39" spans="1:7" x14ac:dyDescent="0.2">
      <c r="A39" s="14" t="s">
        <v>34</v>
      </c>
      <c r="B39" s="24">
        <v>77.8</v>
      </c>
      <c r="C39" s="24">
        <v>69.8</v>
      </c>
      <c r="D39" s="24">
        <v>191.8</v>
      </c>
      <c r="E39" s="24">
        <v>162.9</v>
      </c>
      <c r="F39" s="24">
        <v>91.2</v>
      </c>
      <c r="G39" s="24">
        <v>103</v>
      </c>
    </row>
    <row r="40" spans="1:7" x14ac:dyDescent="0.2">
      <c r="A40" s="17" t="s">
        <v>35</v>
      </c>
      <c r="B40" s="27">
        <v>183.9</v>
      </c>
      <c r="C40" s="27">
        <v>188.8</v>
      </c>
      <c r="D40" s="27">
        <v>483.6</v>
      </c>
      <c r="E40" s="27">
        <v>376.1</v>
      </c>
      <c r="F40" s="27">
        <v>242.9</v>
      </c>
      <c r="G40" s="28">
        <v>257.10000000000002</v>
      </c>
    </row>
    <row r="41" spans="1:7" x14ac:dyDescent="0.2">
      <c r="A41" s="14" t="s">
        <v>36</v>
      </c>
      <c r="B41" s="24">
        <v>1.1000000000000001</v>
      </c>
      <c r="C41" s="24">
        <v>0.6</v>
      </c>
      <c r="D41" s="24">
        <v>1.6</v>
      </c>
      <c r="E41" s="24">
        <v>1.1000000000000001</v>
      </c>
      <c r="F41" s="24">
        <v>1.2</v>
      </c>
      <c r="G41" s="25">
        <v>0.9</v>
      </c>
    </row>
    <row r="42" spans="1:7" x14ac:dyDescent="0.2">
      <c r="A42" s="14" t="s">
        <v>37</v>
      </c>
      <c r="B42" s="24">
        <v>21.2</v>
      </c>
      <c r="C42" s="24">
        <v>22.3</v>
      </c>
      <c r="D42" s="24">
        <v>119</v>
      </c>
      <c r="E42" s="24">
        <v>79.400000000000006</v>
      </c>
      <c r="F42" s="24">
        <v>34.5</v>
      </c>
      <c r="G42" s="25">
        <v>45.3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5" sqref="A45"/>
    </sheetView>
  </sheetViews>
  <sheetFormatPr baseColWidth="10" defaultRowHeight="12.75" x14ac:dyDescent="0.2"/>
  <cols>
    <col min="1" max="1" width="30.71093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129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3051</v>
      </c>
      <c r="C9" s="15">
        <v>14565</v>
      </c>
      <c r="D9" s="15">
        <v>5371</v>
      </c>
      <c r="E9" s="15">
        <v>3320</v>
      </c>
      <c r="F9" s="15">
        <v>2621</v>
      </c>
      <c r="G9" s="15">
        <v>34945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30.6</v>
      </c>
      <c r="C11" s="9">
        <v>43.1</v>
      </c>
      <c r="D11" s="9">
        <v>32.5</v>
      </c>
      <c r="E11" s="9">
        <v>47.9</v>
      </c>
      <c r="F11" s="9">
        <v>58.1</v>
      </c>
      <c r="G11" s="9">
        <v>42.9</v>
      </c>
    </row>
    <row r="12" spans="1:7" x14ac:dyDescent="0.2">
      <c r="A12" s="14" t="s">
        <v>6</v>
      </c>
      <c r="B12" s="9">
        <v>23.9</v>
      </c>
      <c r="C12" s="9">
        <v>30.5</v>
      </c>
      <c r="D12" s="9">
        <v>22.1</v>
      </c>
      <c r="E12" s="9">
        <v>34.700000000000003</v>
      </c>
      <c r="F12" s="9">
        <v>44.5</v>
      </c>
      <c r="G12" s="9">
        <v>31.1</v>
      </c>
    </row>
    <row r="13" spans="1:7" x14ac:dyDescent="0.2">
      <c r="A13" s="14" t="s">
        <v>7</v>
      </c>
      <c r="B13" s="161">
        <v>0.5</v>
      </c>
      <c r="C13" s="169">
        <v>34</v>
      </c>
      <c r="D13" s="161">
        <v>0.5</v>
      </c>
      <c r="E13" s="169">
        <v>28</v>
      </c>
      <c r="F13" s="169">
        <v>24</v>
      </c>
      <c r="G13" s="169">
        <v>22</v>
      </c>
    </row>
    <row r="14" spans="1:7" x14ac:dyDescent="0.2">
      <c r="A14" s="14" t="s">
        <v>8</v>
      </c>
      <c r="B14" s="161">
        <v>0.5</v>
      </c>
      <c r="C14" s="161">
        <v>0.5</v>
      </c>
      <c r="D14" s="171">
        <v>95</v>
      </c>
      <c r="E14" s="171">
        <v>50</v>
      </c>
      <c r="F14" s="161">
        <v>0.5</v>
      </c>
      <c r="G14" s="161">
        <v>0.5</v>
      </c>
    </row>
    <row r="15" spans="1:7" x14ac:dyDescent="0.2">
      <c r="A15" s="14" t="s">
        <v>9</v>
      </c>
      <c r="B15" s="161">
        <v>0.5</v>
      </c>
      <c r="C15" s="161">
        <v>0.5</v>
      </c>
      <c r="D15" s="171">
        <v>676</v>
      </c>
      <c r="E15" s="171">
        <v>343</v>
      </c>
      <c r="F15" s="171">
        <v>18</v>
      </c>
      <c r="G15" s="172">
        <v>16</v>
      </c>
    </row>
    <row r="16" spans="1:7" x14ac:dyDescent="0.2">
      <c r="A16" s="14" t="s">
        <v>10</v>
      </c>
      <c r="B16" s="173">
        <v>101</v>
      </c>
      <c r="C16" s="174">
        <v>101</v>
      </c>
      <c r="D16" s="171">
        <v>7159</v>
      </c>
      <c r="E16" s="171">
        <v>3797</v>
      </c>
      <c r="F16" s="171">
        <v>144</v>
      </c>
      <c r="G16" s="172">
        <v>1855</v>
      </c>
    </row>
    <row r="17" spans="1:8" x14ac:dyDescent="0.2">
      <c r="A17" s="14" t="s">
        <v>11</v>
      </c>
      <c r="B17" s="22">
        <v>1.7</v>
      </c>
      <c r="C17" s="22">
        <v>1.5</v>
      </c>
      <c r="D17" s="22">
        <v>1.8</v>
      </c>
      <c r="E17" s="22">
        <v>2</v>
      </c>
      <c r="F17" s="22">
        <v>1.9</v>
      </c>
      <c r="G17" s="23">
        <v>1.7</v>
      </c>
    </row>
    <row r="18" spans="1:8" x14ac:dyDescent="0.2">
      <c r="A18" s="17" t="s">
        <v>119</v>
      </c>
      <c r="B18" s="9"/>
      <c r="C18" s="9"/>
      <c r="D18" s="9"/>
      <c r="E18" s="9"/>
      <c r="F18" s="9"/>
      <c r="G18" s="9"/>
    </row>
    <row r="19" spans="1:8" x14ac:dyDescent="0.2">
      <c r="A19" s="14" t="s">
        <v>12</v>
      </c>
      <c r="B19" s="24">
        <v>119.4</v>
      </c>
      <c r="C19" s="24">
        <v>263.89999999999998</v>
      </c>
      <c r="D19" s="24">
        <v>254.1</v>
      </c>
      <c r="E19" s="24">
        <v>336.6</v>
      </c>
      <c r="F19" s="24">
        <v>247.9</v>
      </c>
      <c r="G19" s="25">
        <v>253.3</v>
      </c>
    </row>
    <row r="20" spans="1:8" x14ac:dyDescent="0.2">
      <c r="A20" s="14" t="s">
        <v>121</v>
      </c>
      <c r="B20" s="24">
        <v>55.9</v>
      </c>
      <c r="C20" s="24">
        <v>75.8</v>
      </c>
      <c r="D20" s="163">
        <v>218.9</v>
      </c>
      <c r="E20" s="24">
        <v>186.8</v>
      </c>
      <c r="F20" s="24">
        <v>78</v>
      </c>
      <c r="G20" s="25">
        <v>116.7</v>
      </c>
    </row>
    <row r="21" spans="1:8" x14ac:dyDescent="0.2">
      <c r="A21" s="14" t="s">
        <v>14</v>
      </c>
      <c r="B21" s="24">
        <v>551.79999999999995</v>
      </c>
      <c r="C21" s="24">
        <v>840.9</v>
      </c>
      <c r="D21" s="24">
        <v>1576.8</v>
      </c>
      <c r="E21" s="24">
        <v>1654</v>
      </c>
      <c r="F21" s="24">
        <v>932.1</v>
      </c>
      <c r="G21" s="25">
        <v>1067</v>
      </c>
    </row>
    <row r="22" spans="1:8" x14ac:dyDescent="0.2">
      <c r="A22" s="14" t="s">
        <v>15</v>
      </c>
      <c r="B22" s="24">
        <v>351.5</v>
      </c>
      <c r="C22" s="24">
        <v>614.9</v>
      </c>
      <c r="D22" s="24">
        <v>1342.4</v>
      </c>
      <c r="E22" s="24">
        <v>1405.6</v>
      </c>
      <c r="F22" s="24">
        <v>725.3</v>
      </c>
      <c r="G22" s="25">
        <v>837.6</v>
      </c>
    </row>
    <row r="23" spans="1:8" x14ac:dyDescent="0.2">
      <c r="A23" s="14" t="s">
        <v>16</v>
      </c>
      <c r="B23" s="24">
        <v>224.9</v>
      </c>
      <c r="C23" s="24">
        <v>359.3</v>
      </c>
      <c r="D23" s="24">
        <v>713.1</v>
      </c>
      <c r="E23" s="24">
        <v>683</v>
      </c>
      <c r="F23" s="24">
        <v>477.2</v>
      </c>
      <c r="G23" s="25">
        <v>462.8</v>
      </c>
    </row>
    <row r="24" spans="1:8" x14ac:dyDescent="0.2">
      <c r="A24" s="14" t="s">
        <v>17</v>
      </c>
      <c r="B24" s="24">
        <v>102</v>
      </c>
      <c r="C24" s="24">
        <v>264.60000000000002</v>
      </c>
      <c r="D24" s="24">
        <v>560.79999999999995</v>
      </c>
      <c r="E24" s="24">
        <v>497.1</v>
      </c>
      <c r="F24" s="24">
        <v>316.3</v>
      </c>
      <c r="G24" s="25">
        <v>331.9</v>
      </c>
      <c r="H24" s="24"/>
    </row>
    <row r="25" spans="1:8" x14ac:dyDescent="0.2">
      <c r="A25" s="14" t="s">
        <v>18</v>
      </c>
      <c r="B25" s="24">
        <v>342.3</v>
      </c>
      <c r="C25" s="24">
        <v>792.9</v>
      </c>
      <c r="D25" s="24">
        <v>833.3</v>
      </c>
      <c r="E25" s="24">
        <v>1092.2</v>
      </c>
      <c r="F25" s="24">
        <v>687.7</v>
      </c>
      <c r="G25" s="25">
        <v>782.1</v>
      </c>
    </row>
    <row r="26" spans="1:8" x14ac:dyDescent="0.2">
      <c r="A26" s="14" t="s">
        <v>19</v>
      </c>
      <c r="B26" s="24">
        <v>435.5</v>
      </c>
      <c r="C26" s="24">
        <v>411.5</v>
      </c>
      <c r="D26" s="24">
        <v>1463.3</v>
      </c>
      <c r="E26" s="24">
        <v>1251.4000000000001</v>
      </c>
      <c r="F26" s="24">
        <v>725.2</v>
      </c>
      <c r="G26" s="25">
        <v>752.1</v>
      </c>
    </row>
    <row r="27" spans="1:8" x14ac:dyDescent="0.2">
      <c r="A27" s="17" t="s">
        <v>120</v>
      </c>
      <c r="B27" s="26"/>
      <c r="C27" s="26"/>
      <c r="D27" s="26"/>
      <c r="E27" s="26"/>
      <c r="F27" s="26"/>
      <c r="G27" s="26"/>
    </row>
    <row r="28" spans="1:8" x14ac:dyDescent="0.2">
      <c r="A28" s="14" t="s">
        <v>20</v>
      </c>
      <c r="B28" s="24">
        <v>563.20000000000005</v>
      </c>
      <c r="C28" s="24">
        <v>585.5</v>
      </c>
      <c r="D28" s="24">
        <v>2240.5</v>
      </c>
      <c r="E28" s="24">
        <v>1593.4</v>
      </c>
      <c r="F28" s="24">
        <v>792</v>
      </c>
      <c r="G28" s="25">
        <v>1000.4</v>
      </c>
    </row>
    <row r="29" spans="1:8" x14ac:dyDescent="0.2">
      <c r="A29" s="14" t="s">
        <v>23</v>
      </c>
      <c r="B29" s="161">
        <v>0.3</v>
      </c>
      <c r="C29" s="161">
        <v>0.1</v>
      </c>
      <c r="D29" s="161">
        <v>0.2</v>
      </c>
      <c r="E29" s="161">
        <v>0.1</v>
      </c>
      <c r="F29" s="161">
        <v>0.4</v>
      </c>
      <c r="G29" s="161">
        <v>0.3</v>
      </c>
    </row>
    <row r="30" spans="1:8" x14ac:dyDescent="0.2">
      <c r="A30" s="14" t="s">
        <v>24</v>
      </c>
      <c r="B30" s="24">
        <v>141.19999999999999</v>
      </c>
      <c r="C30" s="24">
        <v>172.7</v>
      </c>
      <c r="D30" s="24">
        <v>1276.2</v>
      </c>
      <c r="E30" s="24">
        <v>711.7</v>
      </c>
      <c r="F30" s="24">
        <v>239.7</v>
      </c>
      <c r="G30" s="25">
        <v>422.3</v>
      </c>
    </row>
    <row r="31" spans="1:8" x14ac:dyDescent="0.2">
      <c r="A31" s="14" t="s">
        <v>25</v>
      </c>
      <c r="B31" s="24">
        <v>161</v>
      </c>
      <c r="C31" s="24">
        <v>152.80000000000001</v>
      </c>
      <c r="D31" s="24">
        <v>306.10000000000002</v>
      </c>
      <c r="E31" s="24">
        <v>357</v>
      </c>
      <c r="F31" s="24">
        <v>207.6</v>
      </c>
      <c r="G31" s="25">
        <v>209.3</v>
      </c>
    </row>
    <row r="32" spans="1:8" x14ac:dyDescent="0.2">
      <c r="A32" s="92" t="s">
        <v>122</v>
      </c>
      <c r="B32" s="27">
        <v>261.3</v>
      </c>
      <c r="C32" s="27">
        <v>260</v>
      </c>
      <c r="D32" s="27">
        <v>658.4</v>
      </c>
      <c r="E32" s="161">
        <v>524.79999999999995</v>
      </c>
      <c r="F32" s="27">
        <v>345</v>
      </c>
      <c r="G32" s="28">
        <v>369.2</v>
      </c>
    </row>
    <row r="33" spans="1:7" x14ac:dyDescent="0.2">
      <c r="A33" s="14" t="s">
        <v>27</v>
      </c>
      <c r="B33" s="161">
        <v>0.2</v>
      </c>
      <c r="C33" s="161">
        <v>0</v>
      </c>
      <c r="D33" s="161">
        <v>0</v>
      </c>
      <c r="E33" s="161">
        <v>0.2</v>
      </c>
      <c r="F33" s="161">
        <v>0</v>
      </c>
      <c r="G33" s="161">
        <v>0</v>
      </c>
    </row>
    <row r="34" spans="1:7" x14ac:dyDescent="0.2">
      <c r="A34" s="14" t="s">
        <v>28</v>
      </c>
      <c r="B34" s="170">
        <v>44.6</v>
      </c>
      <c r="C34" s="168">
        <v>48.9</v>
      </c>
      <c r="D34" s="168">
        <v>66.599999999999994</v>
      </c>
      <c r="E34" s="168">
        <v>67.8</v>
      </c>
      <c r="F34" s="168">
        <v>86.8</v>
      </c>
      <c r="G34" s="168">
        <v>61.7</v>
      </c>
    </row>
    <row r="35" spans="1:7" x14ac:dyDescent="0.2">
      <c r="A35" s="14" t="s">
        <v>29</v>
      </c>
      <c r="B35" s="24">
        <v>26.8</v>
      </c>
      <c r="C35" s="24">
        <v>26</v>
      </c>
      <c r="D35" s="24">
        <v>25.6</v>
      </c>
      <c r="E35" s="24">
        <v>35.700000000000003</v>
      </c>
      <c r="F35" s="24">
        <v>43</v>
      </c>
      <c r="G35" s="25">
        <v>29.9</v>
      </c>
    </row>
    <row r="36" spans="1:7" x14ac:dyDescent="0.2">
      <c r="A36" s="14" t="s">
        <v>30</v>
      </c>
      <c r="B36" s="24">
        <v>7.5</v>
      </c>
      <c r="C36" s="24">
        <v>9</v>
      </c>
      <c r="D36" s="24">
        <v>14</v>
      </c>
      <c r="E36" s="24">
        <v>13.5</v>
      </c>
      <c r="F36" s="24">
        <v>11.3</v>
      </c>
      <c r="G36" s="25">
        <v>10.3</v>
      </c>
    </row>
    <row r="37" spans="1:7" x14ac:dyDescent="0.2">
      <c r="A37" s="14" t="s">
        <v>31</v>
      </c>
      <c r="B37" s="24">
        <v>20.5</v>
      </c>
      <c r="C37" s="24">
        <v>1.9</v>
      </c>
      <c r="D37" s="24">
        <v>48.9</v>
      </c>
      <c r="E37" s="24">
        <v>9</v>
      </c>
      <c r="F37" s="24">
        <v>27.4</v>
      </c>
      <c r="G37" s="25">
        <v>19.3</v>
      </c>
    </row>
    <row r="38" spans="1:7" x14ac:dyDescent="0.2">
      <c r="A38" s="17" t="s">
        <v>32</v>
      </c>
      <c r="B38" s="27">
        <v>251.3</v>
      </c>
      <c r="C38" s="27">
        <v>272</v>
      </c>
      <c r="D38" s="27">
        <v>636.6</v>
      </c>
      <c r="E38" s="27">
        <v>534.6</v>
      </c>
      <c r="F38" s="27">
        <v>350.2</v>
      </c>
      <c r="G38" s="28">
        <v>371.3</v>
      </c>
    </row>
    <row r="39" spans="1:7" x14ac:dyDescent="0.2">
      <c r="A39" s="14" t="s">
        <v>33</v>
      </c>
      <c r="B39" s="24">
        <v>3</v>
      </c>
      <c r="C39" s="24">
        <v>1.9</v>
      </c>
      <c r="D39" s="24">
        <v>4.4000000000000004</v>
      </c>
      <c r="E39" s="24">
        <v>2.9</v>
      </c>
      <c r="F39" s="24">
        <v>2.7</v>
      </c>
      <c r="G39" s="25">
        <v>2.7</v>
      </c>
    </row>
    <row r="40" spans="1:7" x14ac:dyDescent="0.2">
      <c r="A40" s="14" t="s">
        <v>34</v>
      </c>
      <c r="B40" s="24">
        <v>75.7</v>
      </c>
      <c r="C40" s="24">
        <v>70.8</v>
      </c>
      <c r="D40" s="24">
        <v>192.2</v>
      </c>
      <c r="E40" s="24">
        <v>170.2</v>
      </c>
      <c r="F40" s="24">
        <v>98.3</v>
      </c>
      <c r="G40" s="24">
        <v>109.4</v>
      </c>
    </row>
    <row r="41" spans="1:7" x14ac:dyDescent="0.2">
      <c r="A41" s="17" t="s">
        <v>35</v>
      </c>
      <c r="B41" s="27">
        <v>178.5</v>
      </c>
      <c r="C41" s="27">
        <v>203.1</v>
      </c>
      <c r="D41" s="27">
        <v>448.8</v>
      </c>
      <c r="E41" s="27">
        <v>367.2</v>
      </c>
      <c r="F41" s="27">
        <v>254.6</v>
      </c>
      <c r="G41" s="28">
        <v>264.60000000000002</v>
      </c>
    </row>
    <row r="42" spans="1:7" x14ac:dyDescent="0.2">
      <c r="A42" s="14" t="s">
        <v>36</v>
      </c>
      <c r="B42" s="24">
        <v>1.1000000000000001</v>
      </c>
      <c r="C42" s="24">
        <v>0.4</v>
      </c>
      <c r="D42" s="24">
        <v>1.3</v>
      </c>
      <c r="E42" s="24">
        <v>1.4</v>
      </c>
      <c r="F42" s="24">
        <v>0.7</v>
      </c>
      <c r="G42" s="25">
        <v>2.2000000000000002</v>
      </c>
    </row>
    <row r="43" spans="1:7" x14ac:dyDescent="0.2">
      <c r="A43" s="14" t="s">
        <v>37</v>
      </c>
      <c r="B43" s="24">
        <v>23.2</v>
      </c>
      <c r="C43" s="24">
        <v>22.4</v>
      </c>
      <c r="D43" s="24">
        <v>104.6</v>
      </c>
      <c r="E43" s="24">
        <v>74.400000000000006</v>
      </c>
      <c r="F43" s="24">
        <v>34.200000000000003</v>
      </c>
      <c r="G43" s="25">
        <v>45.2</v>
      </c>
    </row>
    <row r="44" spans="1:7" x14ac:dyDescent="0.2">
      <c r="A44" s="92" t="s">
        <v>38</v>
      </c>
      <c r="B44" s="24">
        <v>156.5</v>
      </c>
      <c r="C44" s="24">
        <v>181.1</v>
      </c>
      <c r="D44" s="24">
        <v>345.5</v>
      </c>
      <c r="E44" s="24">
        <v>294.2</v>
      </c>
      <c r="F44" s="24">
        <v>221.1</v>
      </c>
      <c r="G44" s="25">
        <v>221.6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5" sqref="A45"/>
    </sheetView>
  </sheetViews>
  <sheetFormatPr baseColWidth="10" defaultRowHeight="12.75" x14ac:dyDescent="0.2"/>
  <cols>
    <col min="1" max="1" width="30.71093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128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2990</v>
      </c>
      <c r="C9" s="15">
        <v>14800</v>
      </c>
      <c r="D9" s="15">
        <v>5224</v>
      </c>
      <c r="E9" s="15">
        <v>3230</v>
      </c>
      <c r="F9" s="15">
        <v>2863</v>
      </c>
      <c r="G9" s="15">
        <v>35134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36</v>
      </c>
      <c r="C11" s="9">
        <v>46</v>
      </c>
      <c r="D11" s="9">
        <v>31</v>
      </c>
      <c r="E11" s="9">
        <v>51</v>
      </c>
      <c r="F11" s="9">
        <v>60</v>
      </c>
      <c r="G11" s="9">
        <v>45</v>
      </c>
    </row>
    <row r="12" spans="1:7" x14ac:dyDescent="0.2">
      <c r="A12" s="14" t="s">
        <v>6</v>
      </c>
      <c r="B12" s="9">
        <v>29</v>
      </c>
      <c r="C12" s="9">
        <v>33</v>
      </c>
      <c r="D12" s="9">
        <v>21</v>
      </c>
      <c r="E12" s="9">
        <v>37</v>
      </c>
      <c r="F12" s="9">
        <v>47</v>
      </c>
      <c r="G12" s="9">
        <v>33</v>
      </c>
    </row>
    <row r="13" spans="1:7" x14ac:dyDescent="0.2">
      <c r="A13" s="14" t="s">
        <v>7</v>
      </c>
      <c r="B13" s="161">
        <v>0</v>
      </c>
      <c r="C13" s="169">
        <v>35</v>
      </c>
      <c r="D13" s="161">
        <v>0</v>
      </c>
      <c r="E13" s="169">
        <v>26</v>
      </c>
      <c r="F13" s="169">
        <v>26</v>
      </c>
      <c r="G13" s="169">
        <v>23</v>
      </c>
    </row>
    <row r="14" spans="1:7" x14ac:dyDescent="0.2">
      <c r="A14" s="14" t="s">
        <v>8</v>
      </c>
      <c r="B14" s="161">
        <v>0</v>
      </c>
      <c r="C14" s="161">
        <v>0</v>
      </c>
      <c r="D14" s="171">
        <v>104</v>
      </c>
      <c r="E14" s="171">
        <v>45</v>
      </c>
      <c r="F14" s="161">
        <v>0</v>
      </c>
      <c r="G14" s="161">
        <v>21</v>
      </c>
    </row>
    <row r="15" spans="1:7" x14ac:dyDescent="0.2">
      <c r="A15" s="14" t="s">
        <v>9</v>
      </c>
      <c r="B15" s="161">
        <v>0</v>
      </c>
      <c r="C15" s="161">
        <v>0</v>
      </c>
      <c r="D15" s="171">
        <v>699</v>
      </c>
      <c r="E15" s="171">
        <v>439</v>
      </c>
      <c r="F15" s="171">
        <v>11</v>
      </c>
      <c r="G15" s="172">
        <v>163</v>
      </c>
    </row>
    <row r="16" spans="1:7" x14ac:dyDescent="0.2">
      <c r="A16" s="14" t="s">
        <v>10</v>
      </c>
      <c r="B16" s="173">
        <v>59</v>
      </c>
      <c r="C16" s="174">
        <v>9</v>
      </c>
      <c r="D16" s="171">
        <v>9752</v>
      </c>
      <c r="E16" s="171">
        <v>2431</v>
      </c>
      <c r="F16" s="171">
        <v>91</v>
      </c>
      <c r="G16" s="172">
        <v>2052</v>
      </c>
    </row>
    <row r="17" spans="1:8" x14ac:dyDescent="0.2">
      <c r="A17" s="14" t="s">
        <v>11</v>
      </c>
      <c r="B17" s="22">
        <v>1.8</v>
      </c>
      <c r="C17" s="22">
        <v>1.6</v>
      </c>
      <c r="D17" s="22">
        <v>1.9</v>
      </c>
      <c r="E17" s="22">
        <v>2</v>
      </c>
      <c r="F17" s="22">
        <v>1.8</v>
      </c>
      <c r="G17" s="23">
        <v>1.7</v>
      </c>
    </row>
    <row r="18" spans="1:8" x14ac:dyDescent="0.2">
      <c r="A18" s="17" t="s">
        <v>119</v>
      </c>
      <c r="B18" s="9"/>
      <c r="C18" s="9"/>
      <c r="D18" s="9"/>
      <c r="E18" s="9"/>
      <c r="F18" s="9"/>
      <c r="G18" s="9"/>
    </row>
    <row r="19" spans="1:8" x14ac:dyDescent="0.2">
      <c r="A19" s="14" t="s">
        <v>12</v>
      </c>
      <c r="B19" s="24">
        <v>134.6</v>
      </c>
      <c r="C19" s="24">
        <v>286.5</v>
      </c>
      <c r="D19" s="24">
        <v>75.8</v>
      </c>
      <c r="E19" s="24">
        <v>288.39999999999998</v>
      </c>
      <c r="F19" s="24">
        <v>252.6</v>
      </c>
      <c r="G19" s="25">
        <v>234</v>
      </c>
    </row>
    <row r="20" spans="1:8" x14ac:dyDescent="0.2">
      <c r="A20" s="14" t="s">
        <v>121</v>
      </c>
      <c r="B20" s="24">
        <v>118</v>
      </c>
      <c r="C20" s="24">
        <v>109.8</v>
      </c>
      <c r="D20" s="163" t="s">
        <v>132</v>
      </c>
      <c r="E20" s="24">
        <v>58.2</v>
      </c>
      <c r="F20" s="24">
        <v>99.2</v>
      </c>
      <c r="G20" s="25">
        <v>81.900000000000006</v>
      </c>
    </row>
    <row r="21" spans="1:8" x14ac:dyDescent="0.2">
      <c r="A21" s="14" t="s">
        <v>14</v>
      </c>
      <c r="B21" s="24">
        <v>584.6</v>
      </c>
      <c r="C21" s="24">
        <v>861.6</v>
      </c>
      <c r="D21" s="24">
        <v>1635.2</v>
      </c>
      <c r="E21" s="24">
        <v>1688.7</v>
      </c>
      <c r="F21" s="24">
        <v>929.9</v>
      </c>
      <c r="G21" s="25">
        <v>1092.8</v>
      </c>
    </row>
    <row r="22" spans="1:8" x14ac:dyDescent="0.2">
      <c r="A22" s="14" t="s">
        <v>15</v>
      </c>
      <c r="B22" s="24">
        <v>409.2</v>
      </c>
      <c r="C22" s="24">
        <v>659</v>
      </c>
      <c r="D22" s="24">
        <v>1410.4</v>
      </c>
      <c r="E22" s="24">
        <v>1454.2</v>
      </c>
      <c r="F22" s="24">
        <v>779.8</v>
      </c>
      <c r="G22" s="25">
        <v>884.8</v>
      </c>
    </row>
    <row r="23" spans="1:8" x14ac:dyDescent="0.2">
      <c r="A23" s="14" t="s">
        <v>16</v>
      </c>
      <c r="B23" s="24">
        <v>275.2</v>
      </c>
      <c r="C23" s="24">
        <v>396.6</v>
      </c>
      <c r="D23" s="24">
        <v>670.8</v>
      </c>
      <c r="E23" s="24">
        <v>648.9</v>
      </c>
      <c r="F23" s="24">
        <v>428.6</v>
      </c>
      <c r="G23" s="25">
        <v>469.9</v>
      </c>
    </row>
    <row r="24" spans="1:8" x14ac:dyDescent="0.2">
      <c r="A24" s="14" t="s">
        <v>17</v>
      </c>
      <c r="B24" s="24">
        <v>95.2</v>
      </c>
      <c r="C24" s="24">
        <v>291</v>
      </c>
      <c r="D24" s="24">
        <v>512.1</v>
      </c>
      <c r="E24" s="24">
        <v>475.4</v>
      </c>
      <c r="F24" s="24">
        <v>288.10000000000002</v>
      </c>
      <c r="G24" s="25">
        <v>332</v>
      </c>
      <c r="H24" s="24"/>
    </row>
    <row r="25" spans="1:8" x14ac:dyDescent="0.2">
      <c r="A25" s="14" t="s">
        <v>18</v>
      </c>
      <c r="B25" s="24">
        <v>400.9</v>
      </c>
      <c r="C25" s="24">
        <v>818</v>
      </c>
      <c r="D25" s="24">
        <v>620.20000000000005</v>
      </c>
      <c r="E25" s="24">
        <v>1012.3</v>
      </c>
      <c r="F25" s="24">
        <v>670.9</v>
      </c>
      <c r="G25" s="25">
        <v>762</v>
      </c>
    </row>
    <row r="26" spans="1:8" x14ac:dyDescent="0.2">
      <c r="A26" s="14" t="s">
        <v>19</v>
      </c>
      <c r="B26" s="24">
        <v>457</v>
      </c>
      <c r="C26" s="24">
        <v>444.8</v>
      </c>
      <c r="D26" s="24">
        <v>1692.2</v>
      </c>
      <c r="E26" s="24">
        <v>1332.3</v>
      </c>
      <c r="F26" s="24">
        <v>693.3</v>
      </c>
      <c r="G26" s="25">
        <v>805.3</v>
      </c>
    </row>
    <row r="27" spans="1:8" x14ac:dyDescent="0.2">
      <c r="A27" s="17" t="s">
        <v>120</v>
      </c>
      <c r="B27" s="26"/>
      <c r="C27" s="26"/>
      <c r="D27" s="26"/>
      <c r="E27" s="26"/>
      <c r="F27" s="26"/>
      <c r="G27" s="26"/>
    </row>
    <row r="28" spans="1:8" x14ac:dyDescent="0.2">
      <c r="A28" s="14" t="s">
        <v>20</v>
      </c>
      <c r="B28" s="24">
        <v>596.70000000000005</v>
      </c>
      <c r="C28" s="24">
        <v>627.5</v>
      </c>
      <c r="D28" s="24">
        <v>1881.5</v>
      </c>
      <c r="E28" s="24">
        <v>1382.4</v>
      </c>
      <c r="F28" s="24">
        <v>754</v>
      </c>
      <c r="G28" s="25">
        <v>937.6</v>
      </c>
    </row>
    <row r="29" spans="1:8" x14ac:dyDescent="0.2">
      <c r="A29" s="14" t="s">
        <v>23</v>
      </c>
      <c r="B29" s="161">
        <v>0</v>
      </c>
      <c r="C29" s="161">
        <v>0</v>
      </c>
      <c r="D29" s="161">
        <v>0.2</v>
      </c>
      <c r="E29" s="161">
        <v>0.2</v>
      </c>
      <c r="F29" s="161">
        <v>0.5</v>
      </c>
      <c r="G29" s="161">
        <v>0.1</v>
      </c>
    </row>
    <row r="30" spans="1:8" x14ac:dyDescent="0.2">
      <c r="A30" s="14" t="s">
        <v>24</v>
      </c>
      <c r="B30" s="24">
        <v>146.4</v>
      </c>
      <c r="C30" s="24">
        <v>169.3</v>
      </c>
      <c r="D30" s="24">
        <v>1276.4000000000001</v>
      </c>
      <c r="E30" s="24">
        <v>700.5</v>
      </c>
      <c r="F30" s="24">
        <v>222.6</v>
      </c>
      <c r="G30" s="25">
        <v>408.7</v>
      </c>
    </row>
    <row r="31" spans="1:8" x14ac:dyDescent="0.2">
      <c r="A31" s="14" t="s">
        <v>25</v>
      </c>
      <c r="B31" s="24">
        <v>131.1</v>
      </c>
      <c r="C31" s="24">
        <v>170.4</v>
      </c>
      <c r="D31" s="24">
        <v>319.2</v>
      </c>
      <c r="E31" s="24">
        <v>320.3</v>
      </c>
      <c r="F31" s="24">
        <v>209.5</v>
      </c>
      <c r="G31" s="25">
        <v>221.8</v>
      </c>
    </row>
    <row r="32" spans="1:8" x14ac:dyDescent="0.2">
      <c r="A32" s="92" t="s">
        <v>122</v>
      </c>
      <c r="B32" s="27">
        <v>319.2</v>
      </c>
      <c r="C32" s="27">
        <v>287.8</v>
      </c>
      <c r="D32" s="27">
        <v>286</v>
      </c>
      <c r="E32" s="161">
        <v>361.7</v>
      </c>
      <c r="F32" s="27">
        <v>322.39999999999998</v>
      </c>
      <c r="G32" s="28">
        <v>307.2</v>
      </c>
    </row>
    <row r="33" spans="1:7" x14ac:dyDescent="0.2">
      <c r="A33" s="14" t="s">
        <v>27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</row>
    <row r="34" spans="1:7" x14ac:dyDescent="0.2">
      <c r="A34" s="14" t="s">
        <v>28</v>
      </c>
      <c r="B34" s="170">
        <v>57.4</v>
      </c>
      <c r="C34" s="168">
        <v>53.9</v>
      </c>
      <c r="D34" s="168">
        <v>64.900000000000006</v>
      </c>
      <c r="E34" s="168">
        <v>76.2</v>
      </c>
      <c r="F34" s="168">
        <v>88</v>
      </c>
      <c r="G34" s="168">
        <v>65.8</v>
      </c>
    </row>
    <row r="35" spans="1:7" x14ac:dyDescent="0.2">
      <c r="A35" s="14" t="s">
        <v>29</v>
      </c>
      <c r="B35" s="24">
        <v>34.5</v>
      </c>
      <c r="C35" s="24">
        <v>29.6</v>
      </c>
      <c r="D35" s="24">
        <v>26.6</v>
      </c>
      <c r="E35" s="24">
        <v>38.1</v>
      </c>
      <c r="F35" s="24">
        <v>43.5</v>
      </c>
      <c r="G35" s="25">
        <v>32.4</v>
      </c>
    </row>
    <row r="36" spans="1:7" x14ac:dyDescent="0.2">
      <c r="A36" s="14" t="s">
        <v>30</v>
      </c>
      <c r="B36" s="24">
        <v>7.1</v>
      </c>
      <c r="C36" s="24">
        <v>9.6999999999999993</v>
      </c>
      <c r="D36" s="24">
        <v>15.7</v>
      </c>
      <c r="E36" s="24">
        <v>13.4</v>
      </c>
      <c r="F36" s="24">
        <v>9.4</v>
      </c>
      <c r="G36" s="25">
        <v>10.7</v>
      </c>
    </row>
    <row r="37" spans="1:7" x14ac:dyDescent="0.2">
      <c r="A37" s="14" t="s">
        <v>31</v>
      </c>
      <c r="B37" s="24">
        <v>32.6</v>
      </c>
      <c r="C37" s="24">
        <v>2.7</v>
      </c>
      <c r="D37" s="24">
        <v>51.7</v>
      </c>
      <c r="E37" s="24">
        <v>13.6</v>
      </c>
      <c r="F37" s="24">
        <v>11</v>
      </c>
      <c r="G37" s="25">
        <v>20.5</v>
      </c>
    </row>
    <row r="38" spans="1:7" x14ac:dyDescent="0.2">
      <c r="A38" s="17" t="s">
        <v>32</v>
      </c>
      <c r="B38" s="27">
        <v>302.5</v>
      </c>
      <c r="C38" s="27">
        <v>299.7</v>
      </c>
      <c r="D38" s="27">
        <v>256.89999999999998</v>
      </c>
      <c r="E38" s="27">
        <v>372.9</v>
      </c>
      <c r="F38" s="27">
        <v>346.5</v>
      </c>
      <c r="G38" s="28">
        <v>309.5</v>
      </c>
    </row>
    <row r="39" spans="1:7" x14ac:dyDescent="0.2">
      <c r="A39" s="14" t="s">
        <v>33</v>
      </c>
      <c r="B39" s="24">
        <v>2.1</v>
      </c>
      <c r="C39" s="24">
        <v>1.4</v>
      </c>
      <c r="D39" s="24">
        <v>6.3</v>
      </c>
      <c r="E39" s="24">
        <v>4.2</v>
      </c>
      <c r="F39" s="24">
        <v>2.2000000000000002</v>
      </c>
      <c r="G39" s="25">
        <v>2.8</v>
      </c>
    </row>
    <row r="40" spans="1:7" x14ac:dyDescent="0.2">
      <c r="A40" s="14" t="s">
        <v>34</v>
      </c>
      <c r="B40" s="24">
        <v>85.6</v>
      </c>
      <c r="C40" s="24">
        <v>75.8</v>
      </c>
      <c r="D40" s="24">
        <v>205.9</v>
      </c>
      <c r="E40" s="24">
        <v>186.4</v>
      </c>
      <c r="F40" s="24">
        <v>109.8</v>
      </c>
      <c r="G40" s="24">
        <v>117.6</v>
      </c>
    </row>
    <row r="41" spans="1:7" x14ac:dyDescent="0.2">
      <c r="A41" s="17" t="s">
        <v>35</v>
      </c>
      <c r="B41" s="27">
        <v>219.1</v>
      </c>
      <c r="C41" s="27">
        <v>225.3</v>
      </c>
      <c r="D41" s="27">
        <v>57.3</v>
      </c>
      <c r="E41" s="27">
        <v>190.7</v>
      </c>
      <c r="F41" s="27">
        <v>238.9</v>
      </c>
      <c r="G41" s="28">
        <v>194.7</v>
      </c>
    </row>
    <row r="42" spans="1:7" x14ac:dyDescent="0.2">
      <c r="A42" s="14" t="s">
        <v>36</v>
      </c>
      <c r="B42" s="24">
        <v>0.5</v>
      </c>
      <c r="C42" s="24">
        <v>0.5</v>
      </c>
      <c r="D42" s="24">
        <v>1.7</v>
      </c>
      <c r="E42" s="24">
        <v>1.1000000000000001</v>
      </c>
      <c r="F42" s="24">
        <v>0.6</v>
      </c>
      <c r="G42" s="25">
        <v>0.8</v>
      </c>
    </row>
    <row r="43" spans="1:7" x14ac:dyDescent="0.2">
      <c r="A43" s="14" t="s">
        <v>37</v>
      </c>
      <c r="B43" s="24">
        <v>22.8</v>
      </c>
      <c r="C43" s="24">
        <v>23.1</v>
      </c>
      <c r="D43" s="24">
        <v>101.6</v>
      </c>
      <c r="E43" s="24">
        <v>78</v>
      </c>
      <c r="F43" s="24">
        <v>38</v>
      </c>
      <c r="G43" s="25">
        <v>44.6</v>
      </c>
    </row>
    <row r="44" spans="1:7" x14ac:dyDescent="0.2">
      <c r="A44" s="92" t="s">
        <v>38</v>
      </c>
      <c r="B44" s="24">
        <v>196.7</v>
      </c>
      <c r="C44" s="24">
        <v>202.7</v>
      </c>
      <c r="D44" s="163" t="s">
        <v>133</v>
      </c>
      <c r="E44" s="24">
        <v>113.7</v>
      </c>
      <c r="F44" s="24">
        <v>201.5</v>
      </c>
      <c r="G44" s="25">
        <v>150.9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G45" sqref="G45"/>
    </sheetView>
  </sheetViews>
  <sheetFormatPr baseColWidth="10" defaultRowHeight="12.75" x14ac:dyDescent="0.2"/>
  <cols>
    <col min="1" max="1" width="30.7109375" customWidth="1"/>
  </cols>
  <sheetData>
    <row r="1" spans="1:7" x14ac:dyDescent="0.2">
      <c r="A1" t="s">
        <v>0</v>
      </c>
    </row>
    <row r="2" spans="1:7" x14ac:dyDescent="0.2">
      <c r="A2" t="s">
        <v>1</v>
      </c>
    </row>
    <row r="4" spans="1:7" x14ac:dyDescent="0.2">
      <c r="A4" s="6" t="s">
        <v>134</v>
      </c>
    </row>
    <row r="5" spans="1:7" x14ac:dyDescent="0.2">
      <c r="A5" s="42" t="s">
        <v>123</v>
      </c>
      <c r="B5" s="7"/>
      <c r="C5" s="7"/>
      <c r="D5" s="7"/>
      <c r="E5" s="8"/>
      <c r="F5" s="8"/>
      <c r="G5" s="8"/>
    </row>
    <row r="6" spans="1:7" ht="24" x14ac:dyDescent="0.2">
      <c r="A6" s="9"/>
      <c r="B6" s="10" t="s">
        <v>49</v>
      </c>
      <c r="C6" s="10" t="s">
        <v>50</v>
      </c>
      <c r="D6" s="10" t="s">
        <v>2</v>
      </c>
      <c r="E6" s="10" t="s">
        <v>117</v>
      </c>
      <c r="F6" s="10" t="s">
        <v>53</v>
      </c>
      <c r="G6" s="10" t="s">
        <v>52</v>
      </c>
    </row>
    <row r="7" spans="1:7" x14ac:dyDescent="0.2">
      <c r="A7" s="9"/>
      <c r="B7" s="10"/>
      <c r="C7" s="10"/>
      <c r="D7" s="10"/>
      <c r="E7" s="10"/>
      <c r="F7" s="10"/>
      <c r="G7" s="11"/>
    </row>
    <row r="8" spans="1:7" x14ac:dyDescent="0.2">
      <c r="A8" s="9"/>
      <c r="B8" s="12"/>
      <c r="C8" s="12"/>
      <c r="D8" s="12"/>
      <c r="E8" s="12"/>
      <c r="F8" s="12"/>
      <c r="G8" s="13"/>
    </row>
    <row r="9" spans="1:7" x14ac:dyDescent="0.2">
      <c r="A9" s="14" t="s">
        <v>3</v>
      </c>
      <c r="B9" s="15">
        <v>3080</v>
      </c>
      <c r="C9" s="15">
        <v>14767</v>
      </c>
      <c r="D9" s="15">
        <v>5197</v>
      </c>
      <c r="E9" s="15">
        <v>3237</v>
      </c>
      <c r="F9" s="15">
        <v>2986</v>
      </c>
      <c r="G9" s="15">
        <v>35216</v>
      </c>
    </row>
    <row r="10" spans="1:7" x14ac:dyDescent="0.2">
      <c r="A10" s="17" t="s">
        <v>4</v>
      </c>
    </row>
    <row r="11" spans="1:7" x14ac:dyDescent="0.2">
      <c r="A11" s="14" t="s">
        <v>5</v>
      </c>
      <c r="B11" s="9">
        <v>40</v>
      </c>
      <c r="C11" s="9">
        <v>47</v>
      </c>
      <c r="D11" s="9">
        <v>33</v>
      </c>
      <c r="E11" s="9">
        <v>52</v>
      </c>
      <c r="F11" s="9">
        <v>62</v>
      </c>
      <c r="G11" s="9">
        <v>47</v>
      </c>
    </row>
    <row r="12" spans="1:7" x14ac:dyDescent="0.2">
      <c r="A12" s="14" t="s">
        <v>6</v>
      </c>
      <c r="B12" s="9">
        <v>32</v>
      </c>
      <c r="C12" s="9">
        <v>35</v>
      </c>
      <c r="D12" s="9">
        <v>24</v>
      </c>
      <c r="E12" s="9">
        <v>37</v>
      </c>
      <c r="F12" s="9">
        <v>47</v>
      </c>
      <c r="G12" s="9">
        <v>35</v>
      </c>
    </row>
    <row r="13" spans="1:7" x14ac:dyDescent="0.2">
      <c r="A13" s="14" t="s">
        <v>7</v>
      </c>
      <c r="B13" s="161">
        <v>0</v>
      </c>
      <c r="C13" s="171">
        <v>36</v>
      </c>
      <c r="D13" s="161">
        <v>0</v>
      </c>
      <c r="E13" s="171">
        <v>31</v>
      </c>
      <c r="F13" s="171">
        <v>29</v>
      </c>
      <c r="G13" s="171">
        <v>24</v>
      </c>
    </row>
    <row r="14" spans="1:7" x14ac:dyDescent="0.2">
      <c r="A14" s="14" t="s">
        <v>8</v>
      </c>
      <c r="B14" s="161">
        <v>0</v>
      </c>
      <c r="C14" s="161">
        <v>0</v>
      </c>
      <c r="D14" s="171">
        <v>111</v>
      </c>
      <c r="E14" s="171">
        <v>40</v>
      </c>
      <c r="F14" s="161">
        <v>0</v>
      </c>
      <c r="G14" s="161">
        <v>21</v>
      </c>
    </row>
    <row r="15" spans="1:7" x14ac:dyDescent="0.2">
      <c r="A15" s="14" t="s">
        <v>9</v>
      </c>
      <c r="B15" s="161">
        <v>0</v>
      </c>
      <c r="C15" s="161">
        <v>0</v>
      </c>
      <c r="D15" s="171">
        <v>754</v>
      </c>
      <c r="E15" s="171">
        <v>412</v>
      </c>
      <c r="F15" s="171">
        <v>0</v>
      </c>
      <c r="G15" s="172">
        <v>166</v>
      </c>
    </row>
    <row r="16" spans="1:7" x14ac:dyDescent="0.2">
      <c r="A16" s="14" t="s">
        <v>10</v>
      </c>
      <c r="B16" s="173">
        <v>1460</v>
      </c>
      <c r="C16" s="174">
        <v>0</v>
      </c>
      <c r="D16" s="171">
        <v>6906</v>
      </c>
      <c r="E16" s="171">
        <v>4853</v>
      </c>
      <c r="F16" s="171">
        <v>62</v>
      </c>
      <c r="G16" s="172">
        <v>1828</v>
      </c>
    </row>
    <row r="17" spans="1:8" x14ac:dyDescent="0.2">
      <c r="A17" s="14" t="s">
        <v>11</v>
      </c>
      <c r="B17" s="22">
        <v>1.65</v>
      </c>
      <c r="C17" s="22">
        <v>1.57</v>
      </c>
      <c r="D17" s="22">
        <v>1.93</v>
      </c>
      <c r="E17" s="22">
        <v>1.92</v>
      </c>
      <c r="F17" s="22">
        <v>1.81</v>
      </c>
      <c r="G17" s="23">
        <v>1.77</v>
      </c>
    </row>
    <row r="18" spans="1:8" x14ac:dyDescent="0.2">
      <c r="A18" s="17" t="s">
        <v>119</v>
      </c>
      <c r="B18" s="9"/>
      <c r="C18" s="9"/>
      <c r="D18" s="9"/>
      <c r="E18" s="9"/>
      <c r="F18" s="9"/>
      <c r="G18" s="9"/>
    </row>
    <row r="19" spans="1:8" x14ac:dyDescent="0.2">
      <c r="A19" s="14" t="s">
        <v>12</v>
      </c>
      <c r="B19" s="24">
        <v>108.5</v>
      </c>
      <c r="C19" s="24">
        <v>296.89999999999998</v>
      </c>
      <c r="D19" s="24">
        <v>99.7</v>
      </c>
      <c r="E19" s="24">
        <v>251.4</v>
      </c>
      <c r="F19" s="24">
        <v>267.3</v>
      </c>
      <c r="G19" s="25">
        <v>231.9</v>
      </c>
    </row>
    <row r="20" spans="1:8" x14ac:dyDescent="0.2">
      <c r="A20" s="14" t="s">
        <v>121</v>
      </c>
      <c r="B20" s="24">
        <v>100.1</v>
      </c>
      <c r="C20" s="24">
        <v>82.9</v>
      </c>
      <c r="D20" s="163">
        <v>44.9</v>
      </c>
      <c r="E20" s="24">
        <v>132.30000000000001</v>
      </c>
      <c r="F20" s="24">
        <v>99.1</v>
      </c>
      <c r="G20" s="25">
        <v>86.8</v>
      </c>
    </row>
    <row r="21" spans="1:8" x14ac:dyDescent="0.2">
      <c r="A21" s="14" t="s">
        <v>14</v>
      </c>
      <c r="B21" s="24">
        <v>613.6</v>
      </c>
      <c r="C21" s="24">
        <v>960.9</v>
      </c>
      <c r="D21" s="24">
        <v>1671.2</v>
      </c>
      <c r="E21" s="24">
        <v>1744.8</v>
      </c>
      <c r="F21" s="24">
        <v>990.5</v>
      </c>
      <c r="G21" s="24">
        <v>1156.3</v>
      </c>
    </row>
    <row r="22" spans="1:8" x14ac:dyDescent="0.2">
      <c r="A22" s="14" t="s">
        <v>15</v>
      </c>
      <c r="B22" s="24">
        <v>393.9</v>
      </c>
      <c r="C22" s="24">
        <v>731.3</v>
      </c>
      <c r="D22" s="24">
        <v>1462.2</v>
      </c>
      <c r="E22" s="24">
        <v>1470.7</v>
      </c>
      <c r="F22" s="24">
        <v>785.9</v>
      </c>
      <c r="G22" s="25">
        <v>930.7</v>
      </c>
    </row>
    <row r="23" spans="1:8" x14ac:dyDescent="0.2">
      <c r="A23" s="14" t="s">
        <v>16</v>
      </c>
      <c r="B23" s="24">
        <v>240.7</v>
      </c>
      <c r="C23" s="24">
        <v>412</v>
      </c>
      <c r="D23" s="24">
        <v>711.8</v>
      </c>
      <c r="E23" s="24">
        <v>692.7</v>
      </c>
      <c r="F23" s="24">
        <v>484.7</v>
      </c>
      <c r="G23" s="25">
        <v>488.5</v>
      </c>
    </row>
    <row r="24" spans="1:8" x14ac:dyDescent="0.2">
      <c r="A24" s="14" t="s">
        <v>17</v>
      </c>
      <c r="B24" s="24">
        <v>74.599999999999994</v>
      </c>
      <c r="C24" s="24">
        <v>292.8</v>
      </c>
      <c r="D24" s="24">
        <v>562.6</v>
      </c>
      <c r="E24" s="24">
        <v>492.2</v>
      </c>
      <c r="F24" s="24">
        <v>309.2</v>
      </c>
      <c r="G24" s="25">
        <v>339.9</v>
      </c>
      <c r="H24" s="24"/>
    </row>
    <row r="25" spans="1:8" x14ac:dyDescent="0.2">
      <c r="A25" s="14" t="s">
        <v>18</v>
      </c>
      <c r="B25" s="24">
        <v>364.5</v>
      </c>
      <c r="C25" s="24">
        <v>858.5</v>
      </c>
      <c r="D25" s="24">
        <v>541.5</v>
      </c>
      <c r="E25" s="24">
        <v>948.1</v>
      </c>
      <c r="F25" s="24">
        <v>771.4</v>
      </c>
      <c r="G25" s="25">
        <v>762.3</v>
      </c>
    </row>
    <row r="26" spans="1:8" x14ac:dyDescent="0.2">
      <c r="A26" s="14" t="s">
        <v>19</v>
      </c>
      <c r="B26" s="24">
        <v>486.5</v>
      </c>
      <c r="C26" s="24">
        <v>517.5</v>
      </c>
      <c r="D26" s="24">
        <v>1847.5</v>
      </c>
      <c r="E26" s="24">
        <v>1496.7</v>
      </c>
      <c r="F26" s="24">
        <v>706.2</v>
      </c>
      <c r="G26" s="25">
        <v>886.1</v>
      </c>
    </row>
    <row r="27" spans="1:8" x14ac:dyDescent="0.2">
      <c r="A27" s="17" t="s">
        <v>120</v>
      </c>
      <c r="B27" s="26"/>
      <c r="C27" s="26"/>
      <c r="D27" s="26"/>
      <c r="E27" s="26"/>
      <c r="F27" s="26"/>
      <c r="G27" s="26"/>
    </row>
    <row r="28" spans="1:8" x14ac:dyDescent="0.2">
      <c r="A28" s="14" t="s">
        <v>20</v>
      </c>
      <c r="B28" s="24">
        <v>581.20000000000005</v>
      </c>
      <c r="C28" s="24">
        <v>626.79999999999995</v>
      </c>
      <c r="D28" s="24">
        <v>1860.8</v>
      </c>
      <c r="E28" s="24">
        <v>1392.9</v>
      </c>
      <c r="F28" s="24">
        <v>754.3</v>
      </c>
      <c r="G28" s="25">
        <v>921</v>
      </c>
    </row>
    <row r="29" spans="1:8" x14ac:dyDescent="0.2">
      <c r="A29" s="14" t="s">
        <v>23</v>
      </c>
      <c r="B29" s="161">
        <v>0</v>
      </c>
      <c r="C29" s="161">
        <v>0</v>
      </c>
      <c r="D29" s="161">
        <v>0.3</v>
      </c>
      <c r="E29" s="161">
        <v>0.1</v>
      </c>
      <c r="F29" s="161">
        <v>0</v>
      </c>
      <c r="G29" s="161">
        <v>0.1</v>
      </c>
    </row>
    <row r="30" spans="1:8" x14ac:dyDescent="0.2">
      <c r="A30" s="14" t="s">
        <v>24</v>
      </c>
      <c r="B30" s="24">
        <v>154.19999999999999</v>
      </c>
      <c r="C30" s="24">
        <v>162.5</v>
      </c>
      <c r="D30" s="24">
        <v>1151.3</v>
      </c>
      <c r="E30" s="24">
        <v>679</v>
      </c>
      <c r="F30" s="24">
        <v>214</v>
      </c>
      <c r="G30" s="25">
        <v>379.9</v>
      </c>
    </row>
    <row r="31" spans="1:8" x14ac:dyDescent="0.2">
      <c r="A31" s="14" t="s">
        <v>25</v>
      </c>
      <c r="B31" s="24">
        <v>143.5</v>
      </c>
      <c r="C31" s="24">
        <v>183.8</v>
      </c>
      <c r="D31" s="24">
        <v>372.1</v>
      </c>
      <c r="E31" s="24">
        <v>312.2</v>
      </c>
      <c r="F31" s="24">
        <v>213.7</v>
      </c>
      <c r="G31" s="25">
        <v>230.4</v>
      </c>
    </row>
    <row r="32" spans="1:8" x14ac:dyDescent="0.2">
      <c r="A32" s="92" t="s">
        <v>122</v>
      </c>
      <c r="B32" s="27">
        <v>283.5</v>
      </c>
      <c r="C32" s="27">
        <v>280.60000000000002</v>
      </c>
      <c r="D32" s="27">
        <v>337.7</v>
      </c>
      <c r="E32" s="161">
        <v>401.8</v>
      </c>
      <c r="F32" s="27">
        <v>326.7</v>
      </c>
      <c r="G32" s="28">
        <v>310.8</v>
      </c>
    </row>
    <row r="33" spans="1:7" x14ac:dyDescent="0.2">
      <c r="A33" s="14" t="s">
        <v>27</v>
      </c>
      <c r="B33" s="161">
        <v>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</row>
    <row r="34" spans="1:7" x14ac:dyDescent="0.2">
      <c r="A34" s="14" t="s">
        <v>28</v>
      </c>
      <c r="B34" s="170">
        <v>58.3</v>
      </c>
      <c r="C34" s="168">
        <v>54.6</v>
      </c>
      <c r="D34" s="168">
        <v>86.4</v>
      </c>
      <c r="E34" s="168">
        <v>92</v>
      </c>
      <c r="F34" s="168">
        <v>103.8</v>
      </c>
      <c r="G34" s="168">
        <v>73</v>
      </c>
    </row>
    <row r="35" spans="1:7" x14ac:dyDescent="0.2">
      <c r="A35" s="14" t="s">
        <v>29</v>
      </c>
      <c r="B35" s="24">
        <v>36.799999999999997</v>
      </c>
      <c r="C35" s="24">
        <v>30.7</v>
      </c>
      <c r="D35" s="24">
        <v>28.5</v>
      </c>
      <c r="E35" s="24">
        <v>39.799999999999997</v>
      </c>
      <c r="F35" s="25">
        <v>49.4</v>
      </c>
      <c r="G35" s="24">
        <v>34.9</v>
      </c>
    </row>
    <row r="36" spans="1:7" x14ac:dyDescent="0.2">
      <c r="A36" s="14" t="s">
        <v>30</v>
      </c>
      <c r="B36" s="24">
        <v>8.1999999999999993</v>
      </c>
      <c r="C36" s="24">
        <v>9</v>
      </c>
      <c r="D36" s="24">
        <v>17.5</v>
      </c>
      <c r="E36" s="24">
        <v>12.9</v>
      </c>
      <c r="F36" s="24">
        <v>8.3000000000000007</v>
      </c>
      <c r="G36" s="25">
        <v>10.3</v>
      </c>
    </row>
    <row r="37" spans="1:7" x14ac:dyDescent="0.2">
      <c r="A37" s="14" t="s">
        <v>31</v>
      </c>
      <c r="B37" s="24">
        <v>42.5</v>
      </c>
      <c r="C37" s="24">
        <v>5.9</v>
      </c>
      <c r="D37" s="24">
        <v>59.3</v>
      </c>
      <c r="E37" s="24">
        <v>15.2</v>
      </c>
      <c r="F37" s="24">
        <v>11.5</v>
      </c>
      <c r="G37" s="25">
        <v>26.1</v>
      </c>
    </row>
    <row r="38" spans="1:7" x14ac:dyDescent="0.2">
      <c r="A38" s="17" t="s">
        <v>32</v>
      </c>
      <c r="B38" s="27">
        <v>254.3</v>
      </c>
      <c r="C38" s="27">
        <v>289.5</v>
      </c>
      <c r="D38" s="27">
        <v>318.8</v>
      </c>
      <c r="E38" s="27">
        <v>425.9</v>
      </c>
      <c r="F38" s="27">
        <v>361.4</v>
      </c>
      <c r="G38" s="28">
        <v>312.5</v>
      </c>
    </row>
    <row r="39" spans="1:7" x14ac:dyDescent="0.2">
      <c r="A39" s="14" t="s">
        <v>33</v>
      </c>
      <c r="B39" s="24">
        <v>3.5</v>
      </c>
      <c r="C39" s="24">
        <v>1.4</v>
      </c>
      <c r="D39" s="24">
        <v>3.3</v>
      </c>
      <c r="E39" s="24">
        <v>1.9</v>
      </c>
      <c r="F39" s="24">
        <v>1.8</v>
      </c>
      <c r="G39" s="25">
        <v>2.2999999999999998</v>
      </c>
    </row>
    <row r="40" spans="1:7" x14ac:dyDescent="0.2">
      <c r="A40" s="14" t="s">
        <v>34</v>
      </c>
      <c r="B40" s="24">
        <v>93.6</v>
      </c>
      <c r="C40" s="24">
        <v>84.9</v>
      </c>
      <c r="D40" s="24">
        <v>215.9</v>
      </c>
      <c r="E40" s="24">
        <v>180.1</v>
      </c>
      <c r="F40" s="24">
        <v>116.1</v>
      </c>
      <c r="G40" s="24">
        <v>124.3</v>
      </c>
    </row>
    <row r="41" spans="1:7" x14ac:dyDescent="0.2">
      <c r="A41" s="17" t="s">
        <v>35</v>
      </c>
      <c r="B41" s="27">
        <v>164.1</v>
      </c>
      <c r="C41" s="27">
        <v>206</v>
      </c>
      <c r="D41" s="27">
        <v>106.2</v>
      </c>
      <c r="E41" s="27">
        <v>247.7</v>
      </c>
      <c r="F41" s="27">
        <v>247.1</v>
      </c>
      <c r="G41" s="28">
        <v>190.4</v>
      </c>
    </row>
    <row r="42" spans="1:7" x14ac:dyDescent="0.2">
      <c r="A42" s="14" t="s">
        <v>36</v>
      </c>
      <c r="B42" s="24">
        <v>0.6</v>
      </c>
      <c r="C42" s="24">
        <v>0.4</v>
      </c>
      <c r="D42" s="24">
        <v>1.4</v>
      </c>
      <c r="E42" s="24">
        <v>0.9</v>
      </c>
      <c r="F42" s="24">
        <v>0.6</v>
      </c>
      <c r="G42" s="25">
        <v>0.7</v>
      </c>
    </row>
    <row r="43" spans="1:7" x14ac:dyDescent="0.2">
      <c r="A43" s="14" t="s">
        <v>37</v>
      </c>
      <c r="B43" s="24">
        <v>22</v>
      </c>
      <c r="C43" s="24">
        <v>24.4</v>
      </c>
      <c r="D43" s="24">
        <v>102.8</v>
      </c>
      <c r="E43" s="24">
        <v>77</v>
      </c>
      <c r="F43" s="24">
        <v>39.1</v>
      </c>
      <c r="G43" s="25">
        <v>45.2</v>
      </c>
    </row>
    <row r="44" spans="1:7" x14ac:dyDescent="0.2">
      <c r="A44" s="92" t="s">
        <v>38</v>
      </c>
      <c r="B44" s="24">
        <v>142.80000000000001</v>
      </c>
      <c r="C44" s="24">
        <v>182</v>
      </c>
      <c r="D44" s="163">
        <v>4.8</v>
      </c>
      <c r="E44" s="24">
        <v>171.6</v>
      </c>
      <c r="F44" s="24">
        <v>208.7</v>
      </c>
      <c r="G44" s="25">
        <v>145.9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1</vt:i4>
      </vt:variant>
    </vt:vector>
  </HeadingPairs>
  <TitlesOfParts>
    <vt:vector size="35" baseType="lpstr">
      <vt:lpstr>1990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Pour_en_savoir_plus</vt:lpstr>
      <vt:lpstr>'2017'!Zone_d_impression</vt:lpstr>
    </vt:vector>
  </TitlesOfParts>
  <Company>MAP 35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francoise.dauvier</dc:creator>
  <cp:lastModifiedBy>Sebastien SAMYN</cp:lastModifiedBy>
  <cp:lastPrinted>2024-04-25T11:49:56Z</cp:lastPrinted>
  <dcterms:created xsi:type="dcterms:W3CDTF">2018-10-31T14:07:27Z</dcterms:created>
  <dcterms:modified xsi:type="dcterms:W3CDTF">2025-12-01T15:30:06Z</dcterms:modified>
</cp:coreProperties>
</file>